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INV1\w032prch\Plocha\akt VZ BD Šavrdy 7,9,11\"/>
    </mc:Choice>
  </mc:AlternateContent>
  <bookViews>
    <workbookView xWindow="0" yWindow="0" windowWidth="28800" windowHeight="12300" activeTab="4"/>
  </bookViews>
  <sheets>
    <sheet name="Rekapitulace stavby" sheetId="1" r:id="rId1"/>
    <sheet name="213 - SO 213 Objekt 3021-..." sheetId="2" r:id="rId2"/>
    <sheet name="223 - SO 223 Objekt 3021-..." sheetId="3" r:id="rId3"/>
    <sheet name="233 - SO 233 Objekt 3021-..." sheetId="4" r:id="rId4"/>
    <sheet name="243 - SO 243 Objekt 3021-..." sheetId="5" r:id="rId5"/>
    <sheet name="253 - SO 253 Objekt 3021-..." sheetId="6" r:id="rId6"/>
    <sheet name="254 - SO 254 Vedlejší a o..." sheetId="7" r:id="rId7"/>
    <sheet name="255 - SO 255 Suterén elek..." sheetId="8" r:id="rId8"/>
  </sheets>
  <definedNames>
    <definedName name="_xlnm._FilterDatabase" localSheetId="1" hidden="1">'213 - SO 213 Objekt 3021-...'!$C$133:$K$595</definedName>
    <definedName name="_xlnm._FilterDatabase" localSheetId="2" hidden="1">'223 - SO 223 Objekt 3021-...'!$C$128:$K$259</definedName>
    <definedName name="_xlnm._FilterDatabase" localSheetId="3" hidden="1">'233 - SO 233 Objekt 3021-...'!$C$124:$K$287</definedName>
    <definedName name="_xlnm._FilterDatabase" localSheetId="4" hidden="1">'243 - SO 243 Objekt 3021-...'!$C$124:$K$192</definedName>
    <definedName name="_xlnm._FilterDatabase" localSheetId="5" hidden="1">'253 - SO 253 Objekt 3021-...'!$C$126:$K$408</definedName>
    <definedName name="_xlnm._FilterDatabase" localSheetId="6" hidden="1">'254 - SO 254 Vedlejší a o...'!$C$119:$K$130</definedName>
    <definedName name="_xlnm._FilterDatabase" localSheetId="7" hidden="1">'255 - SO 255 Suterén elek...'!$C$118:$K$164</definedName>
    <definedName name="_xlnm.Print_Titles" localSheetId="1">'213 - SO 213 Objekt 3021-...'!$133:$133</definedName>
    <definedName name="_xlnm.Print_Titles" localSheetId="2">'223 - SO 223 Objekt 3021-...'!$128:$128</definedName>
    <definedName name="_xlnm.Print_Titles" localSheetId="3">'233 - SO 233 Objekt 3021-...'!$124:$124</definedName>
    <definedName name="_xlnm.Print_Titles" localSheetId="4">'243 - SO 243 Objekt 3021-...'!$124:$124</definedName>
    <definedName name="_xlnm.Print_Titles" localSheetId="5">'253 - SO 253 Objekt 3021-...'!$126:$126</definedName>
    <definedName name="_xlnm.Print_Titles" localSheetId="6">'254 - SO 254 Vedlejší a o...'!$119:$119</definedName>
    <definedName name="_xlnm.Print_Titles" localSheetId="7">'255 - SO 255 Suterén elek...'!$118:$118</definedName>
    <definedName name="_xlnm.Print_Titles" localSheetId="0">'Rekapitulace stavby'!$92:$92</definedName>
    <definedName name="_xlnm.Print_Area" localSheetId="1">'213 - SO 213 Objekt 3021-...'!$C$4:$J$76,'213 - SO 213 Objekt 3021-...'!$C$82:$J$115,'213 - SO 213 Objekt 3021-...'!$C$121:$K$595</definedName>
    <definedName name="_xlnm.Print_Area" localSheetId="2">'223 - SO 223 Objekt 3021-...'!$C$4:$J$76,'223 - SO 223 Objekt 3021-...'!$C$82:$J$110,'223 - SO 223 Objekt 3021-...'!$C$116:$K$259</definedName>
    <definedName name="_xlnm.Print_Area" localSheetId="3">'233 - SO 233 Objekt 3021-...'!$C$4:$J$76,'233 - SO 233 Objekt 3021-...'!$C$82:$J$106,'233 - SO 233 Objekt 3021-...'!$C$112:$K$287</definedName>
    <definedName name="_xlnm.Print_Area" localSheetId="4">'243 - SO 243 Objekt 3021-...'!$C$4:$J$76,'243 - SO 243 Objekt 3021-...'!$C$82:$J$106,'243 - SO 243 Objekt 3021-...'!$C$112:$K$192</definedName>
    <definedName name="_xlnm.Print_Area" localSheetId="5">'253 - SO 253 Objekt 3021-...'!$C$4:$J$76,'253 - SO 253 Objekt 3021-...'!$C$82:$J$108,'253 - SO 253 Objekt 3021-...'!$C$114:$K$408</definedName>
    <definedName name="_xlnm.Print_Area" localSheetId="6">'254 - SO 254 Vedlejší a o...'!$C$4:$J$76,'254 - SO 254 Vedlejší a o...'!$C$82:$J$101,'254 - SO 254 Vedlejší a o...'!$C$107:$K$130</definedName>
    <definedName name="_xlnm.Print_Area" localSheetId="7">'255 - SO 255 Suterén elek...'!$C$4:$J$76,'255 - SO 255 Suterén elek...'!$C$82:$J$100,'255 - SO 255 Suterén elek...'!$C$106:$K$164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3" i="8"/>
  <c r="E111" i="8"/>
  <c r="F89" i="8"/>
  <c r="E87" i="8"/>
  <c r="J24" i="8"/>
  <c r="E24" i="8"/>
  <c r="J116" i="8" s="1"/>
  <c r="J23" i="8"/>
  <c r="J21" i="8"/>
  <c r="E21" i="8"/>
  <c r="J115" i="8" s="1"/>
  <c r="J20" i="8"/>
  <c r="J18" i="8"/>
  <c r="E18" i="8"/>
  <c r="F92" i="8" s="1"/>
  <c r="J17" i="8"/>
  <c r="J15" i="8"/>
  <c r="E15" i="8"/>
  <c r="F115" i="8" s="1"/>
  <c r="J14" i="8"/>
  <c r="J12" i="8"/>
  <c r="J89" i="8"/>
  <c r="E7" i="8"/>
  <c r="E109" i="8"/>
  <c r="J37" i="7"/>
  <c r="J36" i="7"/>
  <c r="AY100" i="1" s="1"/>
  <c r="J35" i="7"/>
  <c r="AX100" i="1" s="1"/>
  <c r="BI129" i="7"/>
  <c r="BH129" i="7"/>
  <c r="BG129" i="7"/>
  <c r="BF129" i="7"/>
  <c r="T129" i="7"/>
  <c r="T128" i="7" s="1"/>
  <c r="R129" i="7"/>
  <c r="R128" i="7" s="1"/>
  <c r="P129" i="7"/>
  <c r="P128" i="7" s="1"/>
  <c r="BI126" i="7"/>
  <c r="BH126" i="7"/>
  <c r="BG126" i="7"/>
  <c r="BF126" i="7"/>
  <c r="T126" i="7"/>
  <c r="T125" i="7" s="1"/>
  <c r="R126" i="7"/>
  <c r="R125" i="7" s="1"/>
  <c r="P126" i="7"/>
  <c r="P125" i="7" s="1"/>
  <c r="BI123" i="7"/>
  <c r="BH123" i="7"/>
  <c r="BG123" i="7"/>
  <c r="BF123" i="7"/>
  <c r="T123" i="7"/>
  <c r="T122" i="7" s="1"/>
  <c r="T121" i="7" s="1"/>
  <c r="T120" i="7" s="1"/>
  <c r="R123" i="7"/>
  <c r="R122" i="7" s="1"/>
  <c r="P123" i="7"/>
  <c r="P122" i="7" s="1"/>
  <c r="F114" i="7"/>
  <c r="E112" i="7"/>
  <c r="F89" i="7"/>
  <c r="E87" i="7"/>
  <c r="J24" i="7"/>
  <c r="E24" i="7"/>
  <c r="J117" i="7" s="1"/>
  <c r="J23" i="7"/>
  <c r="J21" i="7"/>
  <c r="E21" i="7"/>
  <c r="J91" i="7" s="1"/>
  <c r="J20" i="7"/>
  <c r="J18" i="7"/>
  <c r="E18" i="7"/>
  <c r="F117" i="7" s="1"/>
  <c r="J17" i="7"/>
  <c r="J15" i="7"/>
  <c r="E15" i="7"/>
  <c r="F91" i="7" s="1"/>
  <c r="J14" i="7"/>
  <c r="J12" i="7"/>
  <c r="J114" i="7"/>
  <c r="E7" i="7"/>
  <c r="E85" i="7"/>
  <c r="J37" i="6"/>
  <c r="J36" i="6"/>
  <c r="AY99" i="1" s="1"/>
  <c r="J35" i="6"/>
  <c r="AX99" i="1" s="1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401" i="6"/>
  <c r="BH401" i="6"/>
  <c r="BG401" i="6"/>
  <c r="BF401" i="6"/>
  <c r="T401" i="6"/>
  <c r="R401" i="6"/>
  <c r="P401" i="6"/>
  <c r="BI399" i="6"/>
  <c r="BH399" i="6"/>
  <c r="BG399" i="6"/>
  <c r="BF399" i="6"/>
  <c r="T399" i="6"/>
  <c r="R399" i="6"/>
  <c r="P399" i="6"/>
  <c r="BI397" i="6"/>
  <c r="BH397" i="6"/>
  <c r="BG397" i="6"/>
  <c r="BF397" i="6"/>
  <c r="T397" i="6"/>
  <c r="R397" i="6"/>
  <c r="P397" i="6"/>
  <c r="BI395" i="6"/>
  <c r="BH395" i="6"/>
  <c r="BG395" i="6"/>
  <c r="BF395" i="6"/>
  <c r="T395" i="6"/>
  <c r="R395" i="6"/>
  <c r="P395" i="6"/>
  <c r="BI393" i="6"/>
  <c r="BH393" i="6"/>
  <c r="BG393" i="6"/>
  <c r="BF393" i="6"/>
  <c r="T393" i="6"/>
  <c r="R393" i="6"/>
  <c r="P393" i="6"/>
  <c r="BI391" i="6"/>
  <c r="BH391" i="6"/>
  <c r="BG391" i="6"/>
  <c r="BF391" i="6"/>
  <c r="T391" i="6"/>
  <c r="R391" i="6"/>
  <c r="P391" i="6"/>
  <c r="BI389" i="6"/>
  <c r="BH389" i="6"/>
  <c r="BG389" i="6"/>
  <c r="BF389" i="6"/>
  <c r="T389" i="6"/>
  <c r="R389" i="6"/>
  <c r="P389" i="6"/>
  <c r="BI387" i="6"/>
  <c r="BH387" i="6"/>
  <c r="BG387" i="6"/>
  <c r="BF387" i="6"/>
  <c r="T387" i="6"/>
  <c r="R387" i="6"/>
  <c r="P387" i="6"/>
  <c r="BI385" i="6"/>
  <c r="BH385" i="6"/>
  <c r="BG385" i="6"/>
  <c r="BF385" i="6"/>
  <c r="T385" i="6"/>
  <c r="R385" i="6"/>
  <c r="P385" i="6"/>
  <c r="BI383" i="6"/>
  <c r="BH383" i="6"/>
  <c r="BG383" i="6"/>
  <c r="BF383" i="6"/>
  <c r="T383" i="6"/>
  <c r="R383" i="6"/>
  <c r="P383" i="6"/>
  <c r="BI381" i="6"/>
  <c r="BH381" i="6"/>
  <c r="BG381" i="6"/>
  <c r="BF381" i="6"/>
  <c r="T381" i="6"/>
  <c r="R381" i="6"/>
  <c r="P381" i="6"/>
  <c r="BI377" i="6"/>
  <c r="BH377" i="6"/>
  <c r="BG377" i="6"/>
  <c r="BF377" i="6"/>
  <c r="T377" i="6"/>
  <c r="R377" i="6"/>
  <c r="P377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5" i="6"/>
  <c r="BH365" i="6"/>
  <c r="BG365" i="6"/>
  <c r="BF365" i="6"/>
  <c r="T365" i="6"/>
  <c r="R365" i="6"/>
  <c r="P365" i="6"/>
  <c r="BI361" i="6"/>
  <c r="BH361" i="6"/>
  <c r="BG361" i="6"/>
  <c r="BF361" i="6"/>
  <c r="T361" i="6"/>
  <c r="R361" i="6"/>
  <c r="P361" i="6"/>
  <c r="BI357" i="6"/>
  <c r="BH357" i="6"/>
  <c r="BG357" i="6"/>
  <c r="BF357" i="6"/>
  <c r="T357" i="6"/>
  <c r="R357" i="6"/>
  <c r="P357" i="6"/>
  <c r="BI354" i="6"/>
  <c r="BH354" i="6"/>
  <c r="BG354" i="6"/>
  <c r="BF354" i="6"/>
  <c r="T354" i="6"/>
  <c r="R354" i="6"/>
  <c r="P354" i="6"/>
  <c r="BI352" i="6"/>
  <c r="BH352" i="6"/>
  <c r="BG352" i="6"/>
  <c r="BF352" i="6"/>
  <c r="T352" i="6"/>
  <c r="R352" i="6"/>
  <c r="P352" i="6"/>
  <c r="BI350" i="6"/>
  <c r="BH350" i="6"/>
  <c r="BG350" i="6"/>
  <c r="BF350" i="6"/>
  <c r="T350" i="6"/>
  <c r="R350" i="6"/>
  <c r="P350" i="6"/>
  <c r="BI348" i="6"/>
  <c r="BH348" i="6"/>
  <c r="BG348" i="6"/>
  <c r="BF348" i="6"/>
  <c r="T348" i="6"/>
  <c r="R348" i="6"/>
  <c r="P348" i="6"/>
  <c r="BI346" i="6"/>
  <c r="BH346" i="6"/>
  <c r="BG346" i="6"/>
  <c r="BF346" i="6"/>
  <c r="T346" i="6"/>
  <c r="R346" i="6"/>
  <c r="P346" i="6"/>
  <c r="BI342" i="6"/>
  <c r="BH342" i="6"/>
  <c r="BG342" i="6"/>
  <c r="BF342" i="6"/>
  <c r="T342" i="6"/>
  <c r="R342" i="6"/>
  <c r="P342" i="6"/>
  <c r="BI338" i="6"/>
  <c r="BH338" i="6"/>
  <c r="BG338" i="6"/>
  <c r="BF338" i="6"/>
  <c r="T338" i="6"/>
  <c r="R338" i="6"/>
  <c r="P338" i="6"/>
  <c r="BI334" i="6"/>
  <c r="BH334" i="6"/>
  <c r="BG334" i="6"/>
  <c r="BF334" i="6"/>
  <c r="T334" i="6"/>
  <c r="R334" i="6"/>
  <c r="P334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5" i="6"/>
  <c r="BH325" i="6"/>
  <c r="BG325" i="6"/>
  <c r="BF325" i="6"/>
  <c r="T325" i="6"/>
  <c r="R325" i="6"/>
  <c r="P325" i="6"/>
  <c r="BI323" i="6"/>
  <c r="BH323" i="6"/>
  <c r="BG323" i="6"/>
  <c r="BF323" i="6"/>
  <c r="T323" i="6"/>
  <c r="R323" i="6"/>
  <c r="P323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7" i="6"/>
  <c r="BH317" i="6"/>
  <c r="BG317" i="6"/>
  <c r="BF317" i="6"/>
  <c r="T317" i="6"/>
  <c r="R317" i="6"/>
  <c r="P317" i="6"/>
  <c r="BI315" i="6"/>
  <c r="BH315" i="6"/>
  <c r="BG315" i="6"/>
  <c r="BF315" i="6"/>
  <c r="T315" i="6"/>
  <c r="R315" i="6"/>
  <c r="P315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5" i="6"/>
  <c r="BH305" i="6"/>
  <c r="BG305" i="6"/>
  <c r="BF305" i="6"/>
  <c r="T305" i="6"/>
  <c r="R305" i="6"/>
  <c r="P305" i="6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6" i="6"/>
  <c r="BH286" i="6"/>
  <c r="BG286" i="6"/>
  <c r="BF286" i="6"/>
  <c r="T286" i="6"/>
  <c r="R286" i="6"/>
  <c r="P286" i="6"/>
  <c r="BI282" i="6"/>
  <c r="BH282" i="6"/>
  <c r="BG282" i="6"/>
  <c r="BF282" i="6"/>
  <c r="T282" i="6"/>
  <c r="R282" i="6"/>
  <c r="P282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2" i="6"/>
  <c r="BH272" i="6"/>
  <c r="BG272" i="6"/>
  <c r="BF272" i="6"/>
  <c r="T272" i="6"/>
  <c r="R272" i="6"/>
  <c r="P272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60" i="6"/>
  <c r="BH260" i="6"/>
  <c r="BG260" i="6"/>
  <c r="BF260" i="6"/>
  <c r="T260" i="6"/>
  <c r="R260" i="6"/>
  <c r="P260" i="6"/>
  <c r="BI256" i="6"/>
  <c r="BH256" i="6"/>
  <c r="BG256" i="6"/>
  <c r="BF256" i="6"/>
  <c r="T256" i="6"/>
  <c r="R256" i="6"/>
  <c r="P256" i="6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T146" i="6"/>
  <c r="R147" i="6"/>
  <c r="R146" i="6"/>
  <c r="P147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T129" i="6" s="1"/>
  <c r="R130" i="6"/>
  <c r="R129" i="6" s="1"/>
  <c r="P130" i="6"/>
  <c r="P129" i="6" s="1"/>
  <c r="F121" i="6"/>
  <c r="E119" i="6"/>
  <c r="F89" i="6"/>
  <c r="E87" i="6"/>
  <c r="J24" i="6"/>
  <c r="E24" i="6"/>
  <c r="J124" i="6"/>
  <c r="J23" i="6"/>
  <c r="J21" i="6"/>
  <c r="E21" i="6"/>
  <c r="J123" i="6"/>
  <c r="J20" i="6"/>
  <c r="J18" i="6"/>
  <c r="E18" i="6"/>
  <c r="F92" i="6"/>
  <c r="J17" i="6"/>
  <c r="J15" i="6"/>
  <c r="E15" i="6"/>
  <c r="F91" i="6"/>
  <c r="J14" i="6"/>
  <c r="J12" i="6"/>
  <c r="J121" i="6"/>
  <c r="E7" i="6"/>
  <c r="E85" i="6" s="1"/>
  <c r="J37" i="5"/>
  <c r="J36" i="5"/>
  <c r="AY98" i="1"/>
  <c r="J35" i="5"/>
  <c r="AX98" i="1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2" i="5"/>
  <c r="BH182" i="5"/>
  <c r="BG182" i="5"/>
  <c r="BF182" i="5"/>
  <c r="T182" i="5"/>
  <c r="T181" i="5"/>
  <c r="R182" i="5"/>
  <c r="R181" i="5"/>
  <c r="P182" i="5"/>
  <c r="P181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T154" i="5" s="1"/>
  <c r="R155" i="5"/>
  <c r="R154" i="5" s="1"/>
  <c r="P155" i="5"/>
  <c r="P154" i="5" s="1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T136" i="5"/>
  <c r="R137" i="5"/>
  <c r="R136" i="5"/>
  <c r="P137" i="5"/>
  <c r="P136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F119" i="5"/>
  <c r="E117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22" i="5" s="1"/>
  <c r="J17" i="5"/>
  <c r="J15" i="5"/>
  <c r="E15" i="5"/>
  <c r="F91" i="5" s="1"/>
  <c r="J14" i="5"/>
  <c r="J12" i="5"/>
  <c r="J119" i="5"/>
  <c r="E7" i="5"/>
  <c r="E115" i="5"/>
  <c r="J37" i="4"/>
  <c r="J36" i="4"/>
  <c r="AY97" i="1" s="1"/>
  <c r="J35" i="4"/>
  <c r="AX97" i="1" s="1"/>
  <c r="BI286" i="4"/>
  <c r="BH286" i="4"/>
  <c r="BG286" i="4"/>
  <c r="BF286" i="4"/>
  <c r="T286" i="4"/>
  <c r="R286" i="4"/>
  <c r="P286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R254" i="4"/>
  <c r="P254" i="4"/>
  <c r="BI250" i="4"/>
  <c r="BH250" i="4"/>
  <c r="BG250" i="4"/>
  <c r="BF250" i="4"/>
  <c r="T250" i="4"/>
  <c r="T249" i="4" s="1"/>
  <c r="R250" i="4"/>
  <c r="R249" i="4" s="1"/>
  <c r="P250" i="4"/>
  <c r="P249" i="4" s="1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F119" i="4"/>
  <c r="E117" i="4"/>
  <c r="F89" i="4"/>
  <c r="E87" i="4"/>
  <c r="J24" i="4"/>
  <c r="E24" i="4"/>
  <c r="J122" i="4" s="1"/>
  <c r="J23" i="4"/>
  <c r="J21" i="4"/>
  <c r="E21" i="4"/>
  <c r="J121" i="4" s="1"/>
  <c r="J20" i="4"/>
  <c r="J18" i="4"/>
  <c r="E18" i="4"/>
  <c r="F122" i="4" s="1"/>
  <c r="J17" i="4"/>
  <c r="J15" i="4"/>
  <c r="E15" i="4"/>
  <c r="F121" i="4" s="1"/>
  <c r="J14" i="4"/>
  <c r="J12" i="4"/>
  <c r="J89" i="4"/>
  <c r="E7" i="4"/>
  <c r="E115" i="4"/>
  <c r="J37" i="3"/>
  <c r="J36" i="3"/>
  <c r="AY96" i="1" s="1"/>
  <c r="J35" i="3"/>
  <c r="AX96" i="1" s="1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T193" i="3"/>
  <c r="R194" i="3"/>
  <c r="R193" i="3"/>
  <c r="P194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F123" i="3"/>
  <c r="E121" i="3"/>
  <c r="F89" i="3"/>
  <c r="E87" i="3"/>
  <c r="J24" i="3"/>
  <c r="E24" i="3"/>
  <c r="J126" i="3"/>
  <c r="J23" i="3"/>
  <c r="J21" i="3"/>
  <c r="E21" i="3"/>
  <c r="J125" i="3"/>
  <c r="J20" i="3"/>
  <c r="J18" i="3"/>
  <c r="E18" i="3"/>
  <c r="F92" i="3"/>
  <c r="J17" i="3"/>
  <c r="J15" i="3"/>
  <c r="E15" i="3"/>
  <c r="F125" i="3"/>
  <c r="J14" i="3"/>
  <c r="J12" i="3"/>
  <c r="J89" i="3"/>
  <c r="E7" i="3"/>
  <c r="E119" i="3" s="1"/>
  <c r="J37" i="2"/>
  <c r="J36" i="2"/>
  <c r="AY95" i="1"/>
  <c r="J35" i="2"/>
  <c r="AX95" i="1"/>
  <c r="BI594" i="2"/>
  <c r="BH594" i="2"/>
  <c r="BG594" i="2"/>
  <c r="BF594" i="2"/>
  <c r="T594" i="2"/>
  <c r="T593" i="2"/>
  <c r="R594" i="2"/>
  <c r="R593" i="2"/>
  <c r="P594" i="2"/>
  <c r="P593" i="2"/>
  <c r="BI589" i="2"/>
  <c r="BH589" i="2"/>
  <c r="BG589" i="2"/>
  <c r="BF589" i="2"/>
  <c r="T589" i="2"/>
  <c r="T588" i="2"/>
  <c r="R589" i="2"/>
  <c r="R588" i="2"/>
  <c r="P589" i="2"/>
  <c r="P588" i="2"/>
  <c r="BI584" i="2"/>
  <c r="BH584" i="2"/>
  <c r="BG584" i="2"/>
  <c r="BF584" i="2"/>
  <c r="T584" i="2"/>
  <c r="T583" i="2"/>
  <c r="R584" i="2"/>
  <c r="R583" i="2"/>
  <c r="P584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7" i="2"/>
  <c r="BH537" i="2"/>
  <c r="BG537" i="2"/>
  <c r="BF537" i="2"/>
  <c r="T537" i="2"/>
  <c r="R537" i="2"/>
  <c r="P537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T347" i="2"/>
  <c r="R348" i="2"/>
  <c r="R347" i="2"/>
  <c r="P348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F128" i="2"/>
  <c r="E126" i="2"/>
  <c r="F89" i="2"/>
  <c r="E87" i="2"/>
  <c r="J24" i="2"/>
  <c r="E24" i="2"/>
  <c r="J131" i="2"/>
  <c r="J23" i="2"/>
  <c r="J21" i="2"/>
  <c r="E21" i="2"/>
  <c r="J130" i="2"/>
  <c r="J20" i="2"/>
  <c r="J18" i="2"/>
  <c r="E18" i="2"/>
  <c r="F131" i="2"/>
  <c r="J17" i="2"/>
  <c r="J15" i="2"/>
  <c r="E15" i="2"/>
  <c r="F91" i="2"/>
  <c r="J14" i="2"/>
  <c r="J12" i="2"/>
  <c r="J89" i="2" s="1"/>
  <c r="E7" i="2"/>
  <c r="E124" i="2"/>
  <c r="L90" i="1"/>
  <c r="AM90" i="1"/>
  <c r="AM89" i="1"/>
  <c r="L89" i="1"/>
  <c r="AM87" i="1"/>
  <c r="L87" i="1"/>
  <c r="L85" i="1"/>
  <c r="L84" i="1"/>
  <c r="J557" i="2"/>
  <c r="BK528" i="2"/>
  <c r="J516" i="2"/>
  <c r="J491" i="2"/>
  <c r="J469" i="2"/>
  <c r="J461" i="2"/>
  <c r="BK449" i="2"/>
  <c r="J438" i="2"/>
  <c r="BK432" i="2"/>
  <c r="BK414" i="2"/>
  <c r="BK408" i="2"/>
  <c r="BK364" i="2"/>
  <c r="BK335" i="2"/>
  <c r="BK295" i="2"/>
  <c r="J283" i="2"/>
  <c r="J259" i="2"/>
  <c r="J230" i="2"/>
  <c r="BK198" i="2"/>
  <c r="BK180" i="2"/>
  <c r="BK142" i="2"/>
  <c r="BK581" i="2"/>
  <c r="BK565" i="2"/>
  <c r="BK549" i="2"/>
  <c r="BK533" i="2"/>
  <c r="BK516" i="2"/>
  <c r="J495" i="2"/>
  <c r="J475" i="2"/>
  <c r="J451" i="2"/>
  <c r="J408" i="2"/>
  <c r="BK373" i="2"/>
  <c r="BK348" i="2"/>
  <c r="BK337" i="2"/>
  <c r="BK317" i="2"/>
  <c r="BK277" i="2"/>
  <c r="BK267" i="2"/>
  <c r="BK202" i="2"/>
  <c r="J168" i="2"/>
  <c r="J150" i="2"/>
  <c r="J584" i="2"/>
  <c r="BK561" i="2"/>
  <c r="J512" i="2"/>
  <c r="BK501" i="2"/>
  <c r="BK489" i="2"/>
  <c r="J481" i="2"/>
  <c r="J473" i="2"/>
  <c r="J442" i="2"/>
  <c r="J424" i="2"/>
  <c r="J402" i="2"/>
  <c r="BK392" i="2"/>
  <c r="J373" i="2"/>
  <c r="J339" i="2"/>
  <c r="J317" i="2"/>
  <c r="J301" i="2"/>
  <c r="J281" i="2"/>
  <c r="BK251" i="2"/>
  <c r="BK224" i="2"/>
  <c r="J198" i="2"/>
  <c r="J172" i="2"/>
  <c r="BK156" i="2"/>
  <c r="BK594" i="2"/>
  <c r="BK579" i="2"/>
  <c r="J565" i="2"/>
  <c r="BK545" i="2"/>
  <c r="J509" i="2"/>
  <c r="BK497" i="2"/>
  <c r="BK471" i="2"/>
  <c r="BK457" i="2"/>
  <c r="J444" i="2"/>
  <c r="J432" i="2"/>
  <c r="J418" i="2"/>
  <c r="BK406" i="2"/>
  <c r="BK398" i="2"/>
  <c r="BK385" i="2"/>
  <c r="BK371" i="2"/>
  <c r="J356" i="2"/>
  <c r="J313" i="2"/>
  <c r="BK297" i="2"/>
  <c r="BK263" i="2"/>
  <c r="J239" i="2"/>
  <c r="J212" i="2"/>
  <c r="BK192" i="2"/>
  <c r="BK162" i="2"/>
  <c r="J258" i="3"/>
  <c r="J243" i="3"/>
  <c r="BK231" i="3"/>
  <c r="J211" i="3"/>
  <c r="BK176" i="3"/>
  <c r="BK141" i="3"/>
  <c r="J248" i="3"/>
  <c r="BK218" i="3"/>
  <c r="BK170" i="3"/>
  <c r="J141" i="3"/>
  <c r="BK258" i="3"/>
  <c r="J246" i="3"/>
  <c r="J224" i="3"/>
  <c r="BK211" i="3"/>
  <c r="BK194" i="3"/>
  <c r="J174" i="3"/>
  <c r="BK155" i="3"/>
  <c r="J239" i="3"/>
  <c r="BK224" i="3"/>
  <c r="J194" i="3"/>
  <c r="BK165" i="3"/>
  <c r="J281" i="4"/>
  <c r="J243" i="4"/>
  <c r="BK222" i="4"/>
  <c r="BK193" i="4"/>
  <c r="J160" i="4"/>
  <c r="J286" i="4"/>
  <c r="J239" i="4"/>
  <c r="BK198" i="4"/>
  <c r="BK173" i="4"/>
  <c r="BK160" i="4"/>
  <c r="BK138" i="4"/>
  <c r="BK128" i="4"/>
  <c r="BK262" i="4"/>
  <c r="BK247" i="4"/>
  <c r="BK230" i="4"/>
  <c r="BK202" i="4"/>
  <c r="BK156" i="4"/>
  <c r="J279" i="4"/>
  <c r="BK266" i="4"/>
  <c r="BK237" i="4"/>
  <c r="J214" i="4"/>
  <c r="J193" i="4"/>
  <c r="BK142" i="4"/>
  <c r="J128" i="4"/>
  <c r="BK169" i="5"/>
  <c r="BK152" i="5"/>
  <c r="BK142" i="5"/>
  <c r="J179" i="5"/>
  <c r="J152" i="5"/>
  <c r="J137" i="5"/>
  <c r="BK182" i="5"/>
  <c r="J165" i="5"/>
  <c r="BK137" i="5"/>
  <c r="J148" i="5"/>
  <c r="J395" i="6"/>
  <c r="J385" i="6"/>
  <c r="J348" i="6"/>
  <c r="BK325" i="6"/>
  <c r="BK301" i="6"/>
  <c r="J272" i="6"/>
  <c r="J247" i="6"/>
  <c r="J233" i="6"/>
  <c r="BK223" i="6"/>
  <c r="BK186" i="6"/>
  <c r="J162" i="6"/>
  <c r="J156" i="6"/>
  <c r="J154" i="6"/>
  <c r="J137" i="6"/>
  <c r="BK135" i="6"/>
  <c r="J133" i="6"/>
  <c r="BK397" i="6"/>
  <c r="BK373" i="6"/>
  <c r="BK348" i="6"/>
  <c r="J325" i="6"/>
  <c r="BK286" i="6"/>
  <c r="J256" i="6"/>
  <c r="BK225" i="6"/>
  <c r="BK217" i="6"/>
  <c r="BK205" i="6"/>
  <c r="J188" i="6"/>
  <c r="BK174" i="6"/>
  <c r="J147" i="6"/>
  <c r="J401" i="6"/>
  <c r="J381" i="6"/>
  <c r="J357" i="6"/>
  <c r="BK329" i="6"/>
  <c r="J309" i="6"/>
  <c r="BK294" i="6"/>
  <c r="BK272" i="6"/>
  <c r="BK239" i="6"/>
  <c r="J217" i="6"/>
  <c r="J203" i="6"/>
  <c r="J174" i="6"/>
  <c r="BK158" i="6"/>
  <c r="BK147" i="6"/>
  <c r="BK130" i="6"/>
  <c r="J403" i="6"/>
  <c r="J393" i="6"/>
  <c r="J377" i="6"/>
  <c r="BK357" i="6"/>
  <c r="BK342" i="6"/>
  <c r="BK321" i="6"/>
  <c r="BK290" i="6"/>
  <c r="BK260" i="6"/>
  <c r="J243" i="6"/>
  <c r="BK229" i="6"/>
  <c r="J211" i="6"/>
  <c r="J199" i="6"/>
  <c r="J191" i="6"/>
  <c r="J182" i="6"/>
  <c r="BK164" i="6"/>
  <c r="J158" i="6"/>
  <c r="BK129" i="7"/>
  <c r="J123" i="7"/>
  <c r="J145" i="8"/>
  <c r="BK122" i="8"/>
  <c r="BK155" i="8"/>
  <c r="BK136" i="8"/>
  <c r="BK124" i="8"/>
  <c r="J155" i="8"/>
  <c r="BK145" i="8"/>
  <c r="BK134" i="8"/>
  <c r="J122" i="8"/>
  <c r="J134" i="8"/>
  <c r="BK130" i="8"/>
  <c r="J581" i="2"/>
  <c r="BK531" i="2"/>
  <c r="BK512" i="2"/>
  <c r="BK487" i="2"/>
  <c r="J479" i="2"/>
  <c r="J465" i="2"/>
  <c r="J453" i="2"/>
  <c r="BK442" i="2"/>
  <c r="BK426" i="2"/>
  <c r="BK412" i="2"/>
  <c r="J389" i="2"/>
  <c r="J348" i="2"/>
  <c r="BK313" i="2"/>
  <c r="BK287" i="2"/>
  <c r="J271" i="2"/>
  <c r="J235" i="2"/>
  <c r="BK212" i="2"/>
  <c r="J196" i="2"/>
  <c r="BK186" i="2"/>
  <c r="BK174" i="2"/>
  <c r="J577" i="2"/>
  <c r="BK557" i="2"/>
  <c r="J545" i="2"/>
  <c r="J531" i="2"/>
  <c r="J501" i="2"/>
  <c r="J489" i="2"/>
  <c r="BK469" i="2"/>
  <c r="BK428" i="2"/>
  <c r="J406" i="2"/>
  <c r="BK379" i="2"/>
  <c r="BK368" i="2"/>
  <c r="J341" i="2"/>
  <c r="J330" i="2"/>
  <c r="J273" i="2"/>
  <c r="J247" i="2"/>
  <c r="BK220" i="2"/>
  <c r="J186" i="2"/>
  <c r="J156" i="2"/>
  <c r="J137" i="2"/>
  <c r="J568" i="2"/>
  <c r="BK520" i="2"/>
  <c r="J503" i="2"/>
  <c r="BK493" i="2"/>
  <c r="BK479" i="2"/>
  <c r="J457" i="2"/>
  <c r="J446" i="2"/>
  <c r="J426" i="2"/>
  <c r="J400" i="2"/>
  <c r="J385" i="2"/>
  <c r="BK356" i="2"/>
  <c r="J337" i="2"/>
  <c r="J315" i="2"/>
  <c r="J295" i="2"/>
  <c r="J277" i="2"/>
  <c r="BK239" i="2"/>
  <c r="J220" i="2"/>
  <c r="J180" i="2"/>
  <c r="BK166" i="2"/>
  <c r="BK146" i="2"/>
  <c r="BK589" i="2"/>
  <c r="BK572" i="2"/>
  <c r="J549" i="2"/>
  <c r="J528" i="2"/>
  <c r="J493" i="2"/>
  <c r="BK467" i="2"/>
  <c r="BK461" i="2"/>
  <c r="BK455" i="2"/>
  <c r="BK440" i="2"/>
  <c r="BK422" i="2"/>
  <c r="J414" i="2"/>
  <c r="BK400" i="2"/>
  <c r="BK389" i="2"/>
  <c r="J377" i="2"/>
  <c r="BK360" i="2"/>
  <c r="BK315" i="2"/>
  <c r="J307" i="2"/>
  <c r="J267" i="2"/>
  <c r="J251" i="2"/>
  <c r="J228" i="2"/>
  <c r="J202" i="2"/>
  <c r="BK176" i="2"/>
  <c r="BK150" i="2"/>
  <c r="BK253" i="3"/>
  <c r="J235" i="3"/>
  <c r="J220" i="3"/>
  <c r="BK191" i="3"/>
  <c r="J163" i="3"/>
  <c r="BK136" i="3"/>
  <c r="BK246" i="3"/>
  <c r="J183" i="3"/>
  <c r="BK161" i="3"/>
  <c r="BK145" i="3"/>
  <c r="J256" i="3"/>
  <c r="BK243" i="3"/>
  <c r="BK220" i="3"/>
  <c r="BK207" i="3"/>
  <c r="J185" i="3"/>
  <c r="BK159" i="3"/>
  <c r="J241" i="3"/>
  <c r="J231" i="3"/>
  <c r="J198" i="3"/>
  <c r="BK181" i="3"/>
  <c r="J145" i="3"/>
  <c r="BK279" i="4"/>
  <c r="J241" i="4"/>
  <c r="BK214" i="4"/>
  <c r="J185" i="4"/>
  <c r="J156" i="4"/>
  <c r="J254" i="4"/>
  <c r="J230" i="4"/>
  <c r="BK181" i="4"/>
  <c r="J152" i="4"/>
  <c r="BK136" i="4"/>
  <c r="BK277" i="4"/>
  <c r="BK254" i="4"/>
  <c r="BK241" i="4"/>
  <c r="J226" i="4"/>
  <c r="J173" i="4"/>
  <c r="BK281" i="4"/>
  <c r="J270" i="4"/>
  <c r="BK243" i="4"/>
  <c r="J218" i="4"/>
  <c r="J169" i="4"/>
  <c r="J138" i="4"/>
  <c r="BK191" i="5"/>
  <c r="BK159" i="5"/>
  <c r="BK146" i="5"/>
  <c r="J128" i="5"/>
  <c r="BK175" i="5"/>
  <c r="J146" i="5"/>
  <c r="J191" i="5"/>
  <c r="BK173" i="5"/>
  <c r="J159" i="5"/>
  <c r="BK132" i="5"/>
  <c r="J142" i="5"/>
  <c r="BK391" i="6"/>
  <c r="BK354" i="6"/>
  <c r="BK346" i="6"/>
  <c r="J319" i="6"/>
  <c r="J298" i="6"/>
  <c r="BK268" i="6"/>
  <c r="BK245" i="6"/>
  <c r="J235" i="6"/>
  <c r="J225" i="6"/>
  <c r="J201" i="6"/>
  <c r="J178" i="6"/>
  <c r="J170" i="6"/>
  <c r="J130" i="6"/>
  <c r="BK381" i="6"/>
  <c r="J346" i="6"/>
  <c r="BK319" i="6"/>
  <c r="BK315" i="6"/>
  <c r="J260" i="6"/>
  <c r="BK233" i="6"/>
  <c r="J219" i="6"/>
  <c r="BK207" i="6"/>
  <c r="BK191" i="6"/>
  <c r="BK178" i="6"/>
  <c r="BK152" i="6"/>
  <c r="J387" i="6"/>
  <c r="J369" i="6"/>
  <c r="J352" i="6"/>
  <c r="J323" i="6"/>
  <c r="BK305" i="6"/>
  <c r="J290" i="6"/>
  <c r="BK243" i="6"/>
  <c r="BK235" i="6"/>
  <c r="BK213" i="6"/>
  <c r="BK193" i="6"/>
  <c r="BK168" i="6"/>
  <c r="J152" i="6"/>
  <c r="BK139" i="6"/>
  <c r="BK403" i="6"/>
  <c r="BK395" i="6"/>
  <c r="BK385" i="6"/>
  <c r="J354" i="6"/>
  <c r="BK334" i="6"/>
  <c r="BK309" i="6"/>
  <c r="J286" i="6"/>
  <c r="J252" i="6"/>
  <c r="J239" i="6"/>
  <c r="BK219" i="6"/>
  <c r="J205" i="6"/>
  <c r="J197" i="6"/>
  <c r="J186" i="6"/>
  <c r="J168" i="6"/>
  <c r="J160" i="6"/>
  <c r="BK137" i="6"/>
  <c r="J129" i="7"/>
  <c r="BK153" i="8"/>
  <c r="BK143" i="8"/>
  <c r="BK126" i="8"/>
  <c r="J159" i="8"/>
  <c r="BK149" i="8"/>
  <c r="J130" i="8"/>
  <c r="J157" i="8"/>
  <c r="J143" i="8"/>
  <c r="J126" i="8"/>
  <c r="BK138" i="8"/>
  <c r="BK128" i="8"/>
  <c r="J561" i="2"/>
  <c r="BK524" i="2"/>
  <c r="BK509" i="2"/>
  <c r="J485" i="2"/>
  <c r="BK473" i="2"/>
  <c r="BK463" i="2"/>
  <c r="BK451" i="2"/>
  <c r="J440" i="2"/>
  <c r="J434" i="2"/>
  <c r="J422" i="2"/>
  <c r="J410" i="2"/>
  <c r="J398" i="2"/>
  <c r="BK345" i="2"/>
  <c r="J303" i="2"/>
  <c r="BK281" i="2"/>
  <c r="J263" i="2"/>
  <c r="BK233" i="2"/>
  <c r="J210" i="2"/>
  <c r="J192" i="2"/>
  <c r="BK184" i="2"/>
  <c r="BK172" i="2"/>
  <c r="AS94" i="1"/>
  <c r="J507" i="2"/>
  <c r="BK491" i="2"/>
  <c r="J471" i="2"/>
  <c r="BK424" i="2"/>
  <c r="BK404" i="2"/>
  <c r="BK377" i="2"/>
  <c r="J352" i="2"/>
  <c r="BK339" i="2"/>
  <c r="BK309" i="2"/>
  <c r="J275" i="2"/>
  <c r="BK243" i="2"/>
  <c r="J216" i="2"/>
  <c r="J174" i="2"/>
  <c r="BK152" i="2"/>
  <c r="BK139" i="2"/>
  <c r="J579" i="2"/>
  <c r="BK537" i="2"/>
  <c r="BK505" i="2"/>
  <c r="BK495" i="2"/>
  <c r="BK485" i="2"/>
  <c r="BK477" i="2"/>
  <c r="BK453" i="2"/>
  <c r="J428" i="2"/>
  <c r="BK418" i="2"/>
  <c r="J396" i="2"/>
  <c r="J381" i="2"/>
  <c r="BK341" i="2"/>
  <c r="J321" i="2"/>
  <c r="J297" i="2"/>
  <c r="J287" i="2"/>
  <c r="BK259" i="2"/>
  <c r="BK235" i="2"/>
  <c r="BK210" i="2"/>
  <c r="BK190" i="2"/>
  <c r="J162" i="2"/>
  <c r="BK137" i="2"/>
  <c r="J589" i="2"/>
  <c r="J575" i="2"/>
  <c r="J553" i="2"/>
  <c r="J533" i="2"/>
  <c r="BK503" i="2"/>
  <c r="J487" i="2"/>
  <c r="BK465" i="2"/>
  <c r="J459" i="2"/>
  <c r="BK446" i="2"/>
  <c r="J436" i="2"/>
  <c r="BK420" i="2"/>
  <c r="J412" i="2"/>
  <c r="J392" i="2"/>
  <c r="J379" i="2"/>
  <c r="J364" i="2"/>
  <c r="BK321" i="2"/>
  <c r="J309" i="2"/>
  <c r="BK291" i="2"/>
  <c r="J243" i="2"/>
  <c r="J224" i="2"/>
  <c r="BK196" i="2"/>
  <c r="J166" i="2"/>
  <c r="J142" i="2"/>
  <c r="BK251" i="3"/>
  <c r="J228" i="3"/>
  <c r="BK203" i="3"/>
  <c r="BK187" i="3"/>
  <c r="BK151" i="3"/>
  <c r="J253" i="3"/>
  <c r="BK239" i="3"/>
  <c r="J191" i="3"/>
  <c r="J181" i="3"/>
  <c r="J159" i="3"/>
  <c r="J136" i="3"/>
  <c r="BK248" i="3"/>
  <c r="BK226" i="3"/>
  <c r="J215" i="3"/>
  <c r="J200" i="3"/>
  <c r="J165" i="3"/>
  <c r="J151" i="3"/>
  <c r="BK235" i="3"/>
  <c r="BK200" i="3"/>
  <c r="BK183" i="3"/>
  <c r="J161" i="3"/>
  <c r="J132" i="3"/>
  <c r="J258" i="4"/>
  <c r="BK218" i="4"/>
  <c r="J181" i="4"/>
  <c r="J148" i="4"/>
  <c r="J266" i="4"/>
  <c r="BK234" i="4"/>
  <c r="J189" i="4"/>
  <c r="BK169" i="4"/>
  <c r="J142" i="4"/>
  <c r="BK130" i="4"/>
  <c r="J273" i="4"/>
  <c r="J250" i="4"/>
  <c r="J234" i="4"/>
  <c r="J210" i="4"/>
  <c r="BK185" i="4"/>
  <c r="J130" i="4"/>
  <c r="BK273" i="4"/>
  <c r="J262" i="4"/>
  <c r="BK226" i="4"/>
  <c r="BK210" i="4"/>
  <c r="BK152" i="4"/>
  <c r="J136" i="4"/>
  <c r="J173" i="5"/>
  <c r="BK155" i="5"/>
  <c r="J132" i="5"/>
  <c r="J182" i="5"/>
  <c r="BK148" i="5"/>
  <c r="BK187" i="5"/>
  <c r="J169" i="5"/>
  <c r="J155" i="5"/>
  <c r="J144" i="5"/>
  <c r="BK393" i="6"/>
  <c r="BK365" i="6"/>
  <c r="J338" i="6"/>
  <c r="J315" i="6"/>
  <c r="BK278" i="6"/>
  <c r="J264" i="6"/>
  <c r="J237" i="6"/>
  <c r="BK231" i="6"/>
  <c r="J221" i="6"/>
  <c r="BK197" i="6"/>
  <c r="J172" i="6"/>
  <c r="J164" i="6"/>
  <c r="J389" i="6"/>
  <c r="J350" i="6"/>
  <c r="J329" i="6"/>
  <c r="J317" i="6"/>
  <c r="BK264" i="6"/>
  <c r="J249" i="6"/>
  <c r="BK221" i="6"/>
  <c r="J215" i="6"/>
  <c r="BK195" i="6"/>
  <c r="BK182" i="6"/>
  <c r="J176" i="6"/>
  <c r="BK154" i="6"/>
  <c r="BK133" i="6"/>
  <c r="BK389" i="6"/>
  <c r="J365" i="6"/>
  <c r="BK338" i="6"/>
  <c r="BK311" i="6"/>
  <c r="J301" i="6"/>
  <c r="J282" i="6"/>
  <c r="BK256" i="6"/>
  <c r="BK237" i="6"/>
  <c r="BK215" i="6"/>
  <c r="BK199" i="6"/>
  <c r="BK172" i="6"/>
  <c r="BK156" i="6"/>
  <c r="J135" i="6"/>
  <c r="J405" i="6"/>
  <c r="J397" i="6"/>
  <c r="J383" i="6"/>
  <c r="BK369" i="6"/>
  <c r="BK350" i="6"/>
  <c r="BK323" i="6"/>
  <c r="J305" i="6"/>
  <c r="J278" i="6"/>
  <c r="BK247" i="6"/>
  <c r="BK227" i="6"/>
  <c r="J207" i="6"/>
  <c r="BK201" i="6"/>
  <c r="J195" i="6"/>
  <c r="J184" i="6"/>
  <c r="BK166" i="6"/>
  <c r="J139" i="6"/>
  <c r="BK126" i="7"/>
  <c r="J126" i="7"/>
  <c r="J149" i="8"/>
  <c r="J136" i="8"/>
  <c r="BK157" i="8"/>
  <c r="BK147" i="8"/>
  <c r="J163" i="8"/>
  <c r="J153" i="8"/>
  <c r="BK141" i="8"/>
  <c r="J128" i="8"/>
  <c r="J147" i="8"/>
  <c r="BK575" i="2"/>
  <c r="J520" i="2"/>
  <c r="J497" i="2"/>
  <c r="J483" i="2"/>
  <c r="J467" i="2"/>
  <c r="BK459" i="2"/>
  <c r="BK444" i="2"/>
  <c r="BK436" i="2"/>
  <c r="J420" i="2"/>
  <c r="BK402" i="2"/>
  <c r="J360" i="2"/>
  <c r="BK330" i="2"/>
  <c r="J291" i="2"/>
  <c r="BK273" i="2"/>
  <c r="BK247" i="2"/>
  <c r="BK216" i="2"/>
  <c r="J206" i="2"/>
  <c r="J190" i="2"/>
  <c r="J176" i="2"/>
  <c r="J139" i="2"/>
  <c r="J572" i="2"/>
  <c r="BK553" i="2"/>
  <c r="BK541" i="2"/>
  <c r="J524" i="2"/>
  <c r="BK499" i="2"/>
  <c r="J477" i="2"/>
  <c r="BK430" i="2"/>
  <c r="BK410" i="2"/>
  <c r="J394" i="2"/>
  <c r="J371" i="2"/>
  <c r="J345" i="2"/>
  <c r="J335" i="2"/>
  <c r="BK301" i="2"/>
  <c r="BK271" i="2"/>
  <c r="J233" i="2"/>
  <c r="J200" i="2"/>
  <c r="BK160" i="2"/>
  <c r="J146" i="2"/>
  <c r="BK577" i="2"/>
  <c r="J541" i="2"/>
  <c r="BK507" i="2"/>
  <c r="J499" i="2"/>
  <c r="BK483" i="2"/>
  <c r="BK475" i="2"/>
  <c r="J455" i="2"/>
  <c r="BK434" i="2"/>
  <c r="J416" i="2"/>
  <c r="BK394" i="2"/>
  <c r="BK352" i="2"/>
  <c r="J326" i="2"/>
  <c r="BK303" i="2"/>
  <c r="BK283" i="2"/>
  <c r="BK255" i="2"/>
  <c r="BK228" i="2"/>
  <c r="BK200" i="2"/>
  <c r="BK168" i="2"/>
  <c r="J152" i="2"/>
  <c r="J594" i="2"/>
  <c r="BK584" i="2"/>
  <c r="BK568" i="2"/>
  <c r="J537" i="2"/>
  <c r="J505" i="2"/>
  <c r="BK481" i="2"/>
  <c r="J463" i="2"/>
  <c r="J449" i="2"/>
  <c r="BK438" i="2"/>
  <c r="J430" i="2"/>
  <c r="BK416" i="2"/>
  <c r="J404" i="2"/>
  <c r="BK396" i="2"/>
  <c r="BK381" i="2"/>
  <c r="J368" i="2"/>
  <c r="BK326" i="2"/>
  <c r="BK307" i="2"/>
  <c r="BK275" i="2"/>
  <c r="J255" i="2"/>
  <c r="BK230" i="2"/>
  <c r="BK206" i="2"/>
  <c r="J184" i="2"/>
  <c r="J160" i="2"/>
  <c r="BK256" i="3"/>
  <c r="BK237" i="3"/>
  <c r="J226" i="3"/>
  <c r="BK198" i="3"/>
  <c r="BK174" i="3"/>
  <c r="J251" i="3"/>
  <c r="BK228" i="3"/>
  <c r="J207" i="3"/>
  <c r="J176" i="3"/>
  <c r="J155" i="3"/>
  <c r="J134" i="3"/>
  <c r="BK241" i="3"/>
  <c r="J218" i="3"/>
  <c r="J203" i="3"/>
  <c r="J187" i="3"/>
  <c r="BK163" i="3"/>
  <c r="BK132" i="3"/>
  <c r="J237" i="3"/>
  <c r="BK215" i="3"/>
  <c r="BK185" i="3"/>
  <c r="J170" i="3"/>
  <c r="BK134" i="3"/>
  <c r="BK270" i="4"/>
  <c r="J237" i="4"/>
  <c r="J206" i="4"/>
  <c r="BK177" i="4"/>
  <c r="BK132" i="4"/>
  <c r="J247" i="4"/>
  <c r="J202" i="4"/>
  <c r="J177" i="4"/>
  <c r="BK164" i="4"/>
  <c r="J132" i="4"/>
  <c r="BK286" i="4"/>
  <c r="BK258" i="4"/>
  <c r="BK239" i="4"/>
  <c r="BK206" i="4"/>
  <c r="BK189" i="4"/>
  <c r="BK148" i="4"/>
  <c r="J277" i="4"/>
  <c r="BK250" i="4"/>
  <c r="J222" i="4"/>
  <c r="J198" i="4"/>
  <c r="J164" i="4"/>
  <c r="J163" i="5"/>
  <c r="BK144" i="5"/>
  <c r="J187" i="5"/>
  <c r="BK165" i="5"/>
  <c r="BK128" i="5"/>
  <c r="J175" i="5"/>
  <c r="BK163" i="5"/>
  <c r="BK179" i="5"/>
  <c r="J399" i="6"/>
  <c r="BK387" i="6"/>
  <c r="BK361" i="6"/>
  <c r="J334" i="6"/>
  <c r="J311" i="6"/>
  <c r="J276" i="6"/>
  <c r="BK249" i="6"/>
  <c r="J241" i="6"/>
  <c r="J229" i="6"/>
  <c r="J209" i="6"/>
  <c r="BK176" i="6"/>
  <c r="J166" i="6"/>
  <c r="BK401" i="6"/>
  <c r="BK377" i="6"/>
  <c r="J331" i="6"/>
  <c r="J321" i="6"/>
  <c r="BK282" i="6"/>
  <c r="BK252" i="6"/>
  <c r="J227" i="6"/>
  <c r="BK209" i="6"/>
  <c r="J193" i="6"/>
  <c r="J180" i="6"/>
  <c r="BK170" i="6"/>
  <c r="BK143" i="6"/>
  <c r="BK383" i="6"/>
  <c r="J361" i="6"/>
  <c r="J342" i="6"/>
  <c r="BK317" i="6"/>
  <c r="BK298" i="6"/>
  <c r="BK276" i="6"/>
  <c r="BK241" i="6"/>
  <c r="J223" i="6"/>
  <c r="BK211" i="6"/>
  <c r="BK184" i="6"/>
  <c r="BK160" i="6"/>
  <c r="J143" i="6"/>
  <c r="BK405" i="6"/>
  <c r="BK399" i="6"/>
  <c r="J391" i="6"/>
  <c r="J373" i="6"/>
  <c r="BK352" i="6"/>
  <c r="BK331" i="6"/>
  <c r="J294" i="6"/>
  <c r="J268" i="6"/>
  <c r="J245" i="6"/>
  <c r="J231" i="6"/>
  <c r="J213" i="6"/>
  <c r="BK203" i="6"/>
  <c r="BK188" i="6"/>
  <c r="BK180" i="6"/>
  <c r="BK162" i="6"/>
  <c r="BK123" i="7"/>
  <c r="BK161" i="8"/>
  <c r="J141" i="8"/>
  <c r="BK163" i="8"/>
  <c r="BK151" i="8"/>
  <c r="J132" i="8"/>
  <c r="J161" i="8"/>
  <c r="J151" i="8"/>
  <c r="J138" i="8"/>
  <c r="J124" i="8"/>
  <c r="BK159" i="8"/>
  <c r="BK132" i="8"/>
  <c r="P121" i="7" l="1"/>
  <c r="P120" i="7" s="1"/>
  <c r="AU100" i="1" s="1"/>
  <c r="R121" i="7"/>
  <c r="R120" i="7" s="1"/>
  <c r="P136" i="2"/>
  <c r="R136" i="2"/>
  <c r="R141" i="2"/>
  <c r="P232" i="2"/>
  <c r="P334" i="2"/>
  <c r="P351" i="2"/>
  <c r="P370" i="2"/>
  <c r="R391" i="2"/>
  <c r="T448" i="2"/>
  <c r="R511" i="2"/>
  <c r="P530" i="2"/>
  <c r="R567" i="2"/>
  <c r="T574" i="2"/>
  <c r="T131" i="3"/>
  <c r="R140" i="3"/>
  <c r="T180" i="3"/>
  <c r="P197" i="3"/>
  <c r="BK202" i="3"/>
  <c r="J202" i="3"/>
  <c r="J104" i="3"/>
  <c r="BK217" i="3"/>
  <c r="J217" i="3" s="1"/>
  <c r="J105" i="3" s="1"/>
  <c r="BK230" i="3"/>
  <c r="J230" i="3" s="1"/>
  <c r="J106" i="3" s="1"/>
  <c r="BK245" i="3"/>
  <c r="J245" i="3"/>
  <c r="J107" i="3" s="1"/>
  <c r="BK250" i="3"/>
  <c r="J250" i="3"/>
  <c r="J108" i="3"/>
  <c r="BK255" i="3"/>
  <c r="J255" i="3"/>
  <c r="J109" i="3"/>
  <c r="R127" i="4"/>
  <c r="R168" i="4"/>
  <c r="BK197" i="4"/>
  <c r="J197" i="4" s="1"/>
  <c r="J100" i="4" s="1"/>
  <c r="R236" i="4"/>
  <c r="P253" i="4"/>
  <c r="P252" i="4" s="1"/>
  <c r="P272" i="4"/>
  <c r="R141" i="5"/>
  <c r="P158" i="5"/>
  <c r="P157" i="5" s="1"/>
  <c r="P186" i="5"/>
  <c r="R132" i="6"/>
  <c r="R128" i="6"/>
  <c r="BK151" i="6"/>
  <c r="J151" i="6"/>
  <c r="J102" i="6" s="1"/>
  <c r="BK190" i="6"/>
  <c r="J190" i="6" s="1"/>
  <c r="J103" i="6" s="1"/>
  <c r="BK251" i="6"/>
  <c r="J251" i="6"/>
  <c r="J104" i="6" s="1"/>
  <c r="P300" i="6"/>
  <c r="BK333" i="6"/>
  <c r="J333" i="6"/>
  <c r="J106" i="6" s="1"/>
  <c r="BK356" i="6"/>
  <c r="J356" i="6" s="1"/>
  <c r="J107" i="6" s="1"/>
  <c r="BK121" i="8"/>
  <c r="BK140" i="8"/>
  <c r="J140" i="8" s="1"/>
  <c r="J99" i="8" s="1"/>
  <c r="BK141" i="2"/>
  <c r="J141" i="2"/>
  <c r="J99" i="2" s="1"/>
  <c r="BK232" i="2"/>
  <c r="J232" i="2" s="1"/>
  <c r="J100" i="2" s="1"/>
  <c r="BK334" i="2"/>
  <c r="J334" i="2"/>
  <c r="J101" i="2" s="1"/>
  <c r="BK351" i="2"/>
  <c r="J351" i="2" s="1"/>
  <c r="J104" i="2" s="1"/>
  <c r="BK370" i="2"/>
  <c r="J370" i="2"/>
  <c r="J105" i="2" s="1"/>
  <c r="T391" i="2"/>
  <c r="BK448" i="2"/>
  <c r="J448" i="2" s="1"/>
  <c r="J107" i="2" s="1"/>
  <c r="BK511" i="2"/>
  <c r="J511" i="2" s="1"/>
  <c r="J108" i="2" s="1"/>
  <c r="BK530" i="2"/>
  <c r="J530" i="2"/>
  <c r="J109" i="2" s="1"/>
  <c r="BK567" i="2"/>
  <c r="J567" i="2" s="1"/>
  <c r="J110" i="2" s="1"/>
  <c r="BK574" i="2"/>
  <c r="J574" i="2" s="1"/>
  <c r="J111" i="2" s="1"/>
  <c r="R131" i="3"/>
  <c r="P140" i="3"/>
  <c r="R180" i="3"/>
  <c r="R197" i="3"/>
  <c r="T202" i="3"/>
  <c r="P217" i="3"/>
  <c r="R230" i="3"/>
  <c r="R245" i="3"/>
  <c r="R250" i="3"/>
  <c r="P255" i="3"/>
  <c r="BK127" i="4"/>
  <c r="P168" i="4"/>
  <c r="T197" i="4"/>
  <c r="P236" i="4"/>
  <c r="T253" i="4"/>
  <c r="R272" i="4"/>
  <c r="BK127" i="5"/>
  <c r="J127" i="5" s="1"/>
  <c r="J98" i="5" s="1"/>
  <c r="T127" i="5"/>
  <c r="T141" i="5"/>
  <c r="BK158" i="5"/>
  <c r="J158" i="5" s="1"/>
  <c r="J103" i="5" s="1"/>
  <c r="BK186" i="5"/>
  <c r="J186" i="5" s="1"/>
  <c r="J105" i="5" s="1"/>
  <c r="BK132" i="6"/>
  <c r="J132" i="6"/>
  <c r="J99" i="6" s="1"/>
  <c r="R151" i="6"/>
  <c r="R145" i="6" s="1"/>
  <c r="R190" i="6"/>
  <c r="T251" i="6"/>
  <c r="BK300" i="6"/>
  <c r="J300" i="6" s="1"/>
  <c r="J105" i="6" s="1"/>
  <c r="R333" i="6"/>
  <c r="R356" i="6"/>
  <c r="T121" i="8"/>
  <c r="P140" i="8"/>
  <c r="T141" i="2"/>
  <c r="T232" i="2"/>
  <c r="T334" i="2"/>
  <c r="T351" i="2"/>
  <c r="R370" i="2"/>
  <c r="BK391" i="2"/>
  <c r="J391" i="2" s="1"/>
  <c r="J106" i="2" s="1"/>
  <c r="R448" i="2"/>
  <c r="P511" i="2"/>
  <c r="T530" i="2"/>
  <c r="T567" i="2"/>
  <c r="R574" i="2"/>
  <c r="BK131" i="3"/>
  <c r="J131" i="3" s="1"/>
  <c r="J98" i="3" s="1"/>
  <c r="T140" i="3"/>
  <c r="P180" i="3"/>
  <c r="BK197" i="3"/>
  <c r="J197" i="3"/>
  <c r="J103" i="3"/>
  <c r="R202" i="3"/>
  <c r="T217" i="3"/>
  <c r="P230" i="3"/>
  <c r="P245" i="3"/>
  <c r="P250" i="3"/>
  <c r="T255" i="3"/>
  <c r="P127" i="4"/>
  <c r="BK168" i="4"/>
  <c r="J168" i="4" s="1"/>
  <c r="J99" i="4" s="1"/>
  <c r="R197" i="4"/>
  <c r="BK236" i="4"/>
  <c r="J236" i="4" s="1"/>
  <c r="J101" i="4" s="1"/>
  <c r="R253" i="4"/>
  <c r="R252" i="4"/>
  <c r="T272" i="4"/>
  <c r="P127" i="5"/>
  <c r="BK141" i="5"/>
  <c r="J141" i="5"/>
  <c r="J100" i="5" s="1"/>
  <c r="R158" i="5"/>
  <c r="T186" i="5"/>
  <c r="P132" i="6"/>
  <c r="P128" i="6" s="1"/>
  <c r="T151" i="6"/>
  <c r="T190" i="6"/>
  <c r="T145" i="6" s="1"/>
  <c r="P251" i="6"/>
  <c r="T300" i="6"/>
  <c r="P333" i="6"/>
  <c r="T356" i="6"/>
  <c r="R121" i="8"/>
  <c r="R140" i="8"/>
  <c r="BK136" i="2"/>
  <c r="J136" i="2"/>
  <c r="J98" i="2" s="1"/>
  <c r="T136" i="2"/>
  <c r="T135" i="2"/>
  <c r="P141" i="2"/>
  <c r="R232" i="2"/>
  <c r="R334" i="2"/>
  <c r="R351" i="2"/>
  <c r="T370" i="2"/>
  <c r="P391" i="2"/>
  <c r="P448" i="2"/>
  <c r="T511" i="2"/>
  <c r="R530" i="2"/>
  <c r="P567" i="2"/>
  <c r="P574" i="2"/>
  <c r="P131" i="3"/>
  <c r="P130" i="3"/>
  <c r="BK140" i="3"/>
  <c r="J140" i="3" s="1"/>
  <c r="J99" i="3" s="1"/>
  <c r="BK180" i="3"/>
  <c r="J180" i="3" s="1"/>
  <c r="J100" i="3" s="1"/>
  <c r="T197" i="3"/>
  <c r="P202" i="3"/>
  <c r="R217" i="3"/>
  <c r="T230" i="3"/>
  <c r="T245" i="3"/>
  <c r="T250" i="3"/>
  <c r="R255" i="3"/>
  <c r="T127" i="4"/>
  <c r="T168" i="4"/>
  <c r="T126" i="4" s="1"/>
  <c r="P197" i="4"/>
  <c r="T236" i="4"/>
  <c r="BK253" i="4"/>
  <c r="BK252" i="4"/>
  <c r="J252" i="4" s="1"/>
  <c r="J103" i="4" s="1"/>
  <c r="BK272" i="4"/>
  <c r="J272" i="4"/>
  <c r="J105" i="4" s="1"/>
  <c r="R127" i="5"/>
  <c r="R126" i="5"/>
  <c r="P141" i="5"/>
  <c r="T158" i="5"/>
  <c r="T157" i="5" s="1"/>
  <c r="R186" i="5"/>
  <c r="T132" i="6"/>
  <c r="T128" i="6" s="1"/>
  <c r="T127" i="6" s="1"/>
  <c r="P151" i="6"/>
  <c r="P190" i="6"/>
  <c r="P145" i="6" s="1"/>
  <c r="R251" i="6"/>
  <c r="R300" i="6"/>
  <c r="T333" i="6"/>
  <c r="P356" i="6"/>
  <c r="P121" i="8"/>
  <c r="P120" i="8"/>
  <c r="P119" i="8"/>
  <c r="AU101" i="1"/>
  <c r="T140" i="8"/>
  <c r="BK146" i="6"/>
  <c r="J146" i="6"/>
  <c r="J101" i="6"/>
  <c r="BK347" i="2"/>
  <c r="J347" i="2"/>
  <c r="J102" i="2"/>
  <c r="BK583" i="2"/>
  <c r="J583" i="2" s="1"/>
  <c r="J112" i="2" s="1"/>
  <c r="BK588" i="2"/>
  <c r="J588" i="2"/>
  <c r="J113" i="2" s="1"/>
  <c r="BK593" i="2"/>
  <c r="J593" i="2"/>
  <c r="J114" i="2"/>
  <c r="BK249" i="4"/>
  <c r="J249" i="4"/>
  <c r="J102" i="4"/>
  <c r="BK181" i="5"/>
  <c r="J181" i="5" s="1"/>
  <c r="J104" i="5" s="1"/>
  <c r="BK129" i="6"/>
  <c r="J129" i="6"/>
  <c r="J98" i="6" s="1"/>
  <c r="BK122" i="7"/>
  <c r="J122" i="7"/>
  <c r="J98" i="7"/>
  <c r="BK125" i="7"/>
  <c r="J125" i="7"/>
  <c r="J99" i="7"/>
  <c r="BK128" i="7"/>
  <c r="J128" i="7" s="1"/>
  <c r="J100" i="7" s="1"/>
  <c r="BK193" i="3"/>
  <c r="J193" i="3"/>
  <c r="J101" i="3" s="1"/>
  <c r="BK136" i="5"/>
  <c r="J136" i="5"/>
  <c r="J99" i="5"/>
  <c r="BK154" i="5"/>
  <c r="J154" i="5"/>
  <c r="J101" i="5"/>
  <c r="E85" i="8"/>
  <c r="J91" i="8"/>
  <c r="J113" i="8"/>
  <c r="F116" i="8"/>
  <c r="BE124" i="8"/>
  <c r="BE141" i="8"/>
  <c r="BE145" i="8"/>
  <c r="BE147" i="8"/>
  <c r="BE151" i="8"/>
  <c r="BE153" i="8"/>
  <c r="BE155" i="8"/>
  <c r="BE161" i="8"/>
  <c r="BE130" i="8"/>
  <c r="BE136" i="8"/>
  <c r="F91" i="8"/>
  <c r="J92" i="8"/>
  <c r="BE126" i="8"/>
  <c r="BE134" i="8"/>
  <c r="BE138" i="8"/>
  <c r="BE143" i="8"/>
  <c r="BE122" i="8"/>
  <c r="BE128" i="8"/>
  <c r="BE132" i="8"/>
  <c r="BE149" i="8"/>
  <c r="BE157" i="8"/>
  <c r="BE159" i="8"/>
  <c r="BE163" i="8"/>
  <c r="BK128" i="6"/>
  <c r="J128" i="6" s="1"/>
  <c r="J97" i="6" s="1"/>
  <c r="J89" i="7"/>
  <c r="F92" i="7"/>
  <c r="F116" i="7"/>
  <c r="BE126" i="7"/>
  <c r="J92" i="7"/>
  <c r="J116" i="7"/>
  <c r="E110" i="7"/>
  <c r="BE123" i="7"/>
  <c r="BE129" i="7"/>
  <c r="J92" i="6"/>
  <c r="F123" i="6"/>
  <c r="BE130" i="6"/>
  <c r="BE133" i="6"/>
  <c r="BE135" i="6"/>
  <c r="BE139" i="6"/>
  <c r="BE147" i="6"/>
  <c r="BE152" i="6"/>
  <c r="BE154" i="6"/>
  <c r="BE170" i="6"/>
  <c r="BE172" i="6"/>
  <c r="BE174" i="6"/>
  <c r="BE176" i="6"/>
  <c r="BE193" i="6"/>
  <c r="BE215" i="6"/>
  <c r="BE221" i="6"/>
  <c r="BE223" i="6"/>
  <c r="BE233" i="6"/>
  <c r="BE272" i="6"/>
  <c r="BE278" i="6"/>
  <c r="BE298" i="6"/>
  <c r="BE311" i="6"/>
  <c r="BE315" i="6"/>
  <c r="BE325" i="6"/>
  <c r="BE346" i="6"/>
  <c r="BE361" i="6"/>
  <c r="BE365" i="6"/>
  <c r="BE373" i="6"/>
  <c r="BE381" i="6"/>
  <c r="BE387" i="6"/>
  <c r="BE401" i="6"/>
  <c r="BE403" i="6"/>
  <c r="BE405" i="6"/>
  <c r="J89" i="6"/>
  <c r="E117" i="6"/>
  <c r="F124" i="6"/>
  <c r="BE164" i="6"/>
  <c r="BE178" i="6"/>
  <c r="BE180" i="6"/>
  <c r="BE186" i="6"/>
  <c r="BE195" i="6"/>
  <c r="BE207" i="6"/>
  <c r="BE219" i="6"/>
  <c r="BE225" i="6"/>
  <c r="BE227" i="6"/>
  <c r="BE231" i="6"/>
  <c r="BE245" i="6"/>
  <c r="BE247" i="6"/>
  <c r="BE249" i="6"/>
  <c r="BE260" i="6"/>
  <c r="BE264" i="6"/>
  <c r="BE319" i="6"/>
  <c r="BE331" i="6"/>
  <c r="BE338" i="6"/>
  <c r="BE342" i="6"/>
  <c r="BE348" i="6"/>
  <c r="BE377" i="6"/>
  <c r="BE391" i="6"/>
  <c r="BE395" i="6"/>
  <c r="BE137" i="6"/>
  <c r="BE156" i="6"/>
  <c r="BE160" i="6"/>
  <c r="BE162" i="6"/>
  <c r="BE166" i="6"/>
  <c r="BE168" i="6"/>
  <c r="BE184" i="6"/>
  <c r="BE197" i="6"/>
  <c r="BE199" i="6"/>
  <c r="BE201" i="6"/>
  <c r="BE209" i="6"/>
  <c r="BE229" i="6"/>
  <c r="BE235" i="6"/>
  <c r="BE237" i="6"/>
  <c r="BE239" i="6"/>
  <c r="BE243" i="6"/>
  <c r="BE268" i="6"/>
  <c r="BE276" i="6"/>
  <c r="BE294" i="6"/>
  <c r="BE301" i="6"/>
  <c r="BE309" i="6"/>
  <c r="BE334" i="6"/>
  <c r="BE352" i="6"/>
  <c r="BE354" i="6"/>
  <c r="BE369" i="6"/>
  <c r="BE385" i="6"/>
  <c r="BE389" i="6"/>
  <c r="BE393" i="6"/>
  <c r="J91" i="6"/>
  <c r="BE143" i="6"/>
  <c r="BE158" i="6"/>
  <c r="BE182" i="6"/>
  <c r="BE188" i="6"/>
  <c r="BE191" i="6"/>
  <c r="BE203" i="6"/>
  <c r="BE205" i="6"/>
  <c r="BE211" i="6"/>
  <c r="BE213" i="6"/>
  <c r="BE217" i="6"/>
  <c r="BE241" i="6"/>
  <c r="BE252" i="6"/>
  <c r="BE256" i="6"/>
  <c r="BE282" i="6"/>
  <c r="BE286" i="6"/>
  <c r="BE290" i="6"/>
  <c r="BE305" i="6"/>
  <c r="BE317" i="6"/>
  <c r="BE321" i="6"/>
  <c r="BE323" i="6"/>
  <c r="BE329" i="6"/>
  <c r="BE350" i="6"/>
  <c r="BE357" i="6"/>
  <c r="BE383" i="6"/>
  <c r="BE397" i="6"/>
  <c r="BE399" i="6"/>
  <c r="J127" i="4"/>
  <c r="J98" i="4"/>
  <c r="J89" i="5"/>
  <c r="F121" i="5"/>
  <c r="BE128" i="5"/>
  <c r="BE132" i="5"/>
  <c r="BE152" i="5"/>
  <c r="BE155" i="5"/>
  <c r="BE163" i="5"/>
  <c r="BE165" i="5"/>
  <c r="BE173" i="5"/>
  <c r="BE191" i="5"/>
  <c r="J253" i="4"/>
  <c r="J104" i="4"/>
  <c r="E85" i="5"/>
  <c r="F92" i="5"/>
  <c r="J122" i="5"/>
  <c r="BE137" i="5"/>
  <c r="BE144" i="5"/>
  <c r="BE148" i="5"/>
  <c r="J121" i="5"/>
  <c r="BE142" i="5"/>
  <c r="BE159" i="5"/>
  <c r="BE169" i="5"/>
  <c r="BE146" i="5"/>
  <c r="BE175" i="5"/>
  <c r="BE179" i="5"/>
  <c r="BE182" i="5"/>
  <c r="BE187" i="5"/>
  <c r="J91" i="4"/>
  <c r="J92" i="4"/>
  <c r="BE130" i="4"/>
  <c r="BE156" i="4"/>
  <c r="BE173" i="4"/>
  <c r="BE177" i="4"/>
  <c r="BE185" i="4"/>
  <c r="BE202" i="4"/>
  <c r="BE214" i="4"/>
  <c r="BE230" i="4"/>
  <c r="BE243" i="4"/>
  <c r="BE254" i="4"/>
  <c r="E85" i="4"/>
  <c r="F92" i="4"/>
  <c r="BE128" i="4"/>
  <c r="BE132" i="4"/>
  <c r="BE138" i="4"/>
  <c r="BE160" i="4"/>
  <c r="BE193" i="4"/>
  <c r="BE218" i="4"/>
  <c r="BE234" i="4"/>
  <c r="BE266" i="4"/>
  <c r="BE281" i="4"/>
  <c r="BE286" i="4"/>
  <c r="F91" i="4"/>
  <c r="J119" i="4"/>
  <c r="BE148" i="4"/>
  <c r="BE152" i="4"/>
  <c r="BE189" i="4"/>
  <c r="BE206" i="4"/>
  <c r="BE210" i="4"/>
  <c r="BE222" i="4"/>
  <c r="BE226" i="4"/>
  <c r="BE237" i="4"/>
  <c r="BE239" i="4"/>
  <c r="BE241" i="4"/>
  <c r="BE247" i="4"/>
  <c r="BE258" i="4"/>
  <c r="BE270" i="4"/>
  <c r="BE277" i="4"/>
  <c r="BE136" i="4"/>
  <c r="BE142" i="4"/>
  <c r="BE164" i="4"/>
  <c r="BE169" i="4"/>
  <c r="BE181" i="4"/>
  <c r="BE198" i="4"/>
  <c r="BE250" i="4"/>
  <c r="BE262" i="4"/>
  <c r="BE273" i="4"/>
  <c r="BE279" i="4"/>
  <c r="F91" i="3"/>
  <c r="J123" i="3"/>
  <c r="BE145" i="3"/>
  <c r="BE151" i="3"/>
  <c r="BE155" i="3"/>
  <c r="BE161" i="3"/>
  <c r="BE170" i="3"/>
  <c r="BE174" i="3"/>
  <c r="BE187" i="3"/>
  <c r="BE203" i="3"/>
  <c r="BE218" i="3"/>
  <c r="BE226" i="3"/>
  <c r="BE243" i="3"/>
  <c r="BE248" i="3"/>
  <c r="BE253" i="3"/>
  <c r="E85" i="3"/>
  <c r="J91" i="3"/>
  <c r="BE134" i="3"/>
  <c r="BE136" i="3"/>
  <c r="BE141" i="3"/>
  <c r="BE176" i="3"/>
  <c r="BE181" i="3"/>
  <c r="BE191" i="3"/>
  <c r="BE198" i="3"/>
  <c r="BE231" i="3"/>
  <c r="BE237" i="3"/>
  <c r="BE251" i="3"/>
  <c r="BE256" i="3"/>
  <c r="BE258" i="3"/>
  <c r="J92" i="3"/>
  <c r="F126" i="3"/>
  <c r="BE163" i="3"/>
  <c r="BE185" i="3"/>
  <c r="BE194" i="3"/>
  <c r="BE200" i="3"/>
  <c r="BE207" i="3"/>
  <c r="BE211" i="3"/>
  <c r="BE220" i="3"/>
  <c r="BE224" i="3"/>
  <c r="BE235" i="3"/>
  <c r="BE132" i="3"/>
  <c r="BE159" i="3"/>
  <c r="BE165" i="3"/>
  <c r="BE183" i="3"/>
  <c r="BE215" i="3"/>
  <c r="BE228" i="3"/>
  <c r="BE239" i="3"/>
  <c r="BE241" i="3"/>
  <c r="BE246" i="3"/>
  <c r="J92" i="2"/>
  <c r="J128" i="2"/>
  <c r="BE142" i="2"/>
  <c r="BE152" i="2"/>
  <c r="BE168" i="2"/>
  <c r="BE172" i="2"/>
  <c r="BE186" i="2"/>
  <c r="BE198" i="2"/>
  <c r="BE216" i="2"/>
  <c r="BE233" i="2"/>
  <c r="BE267" i="2"/>
  <c r="BE277" i="2"/>
  <c r="BE301" i="2"/>
  <c r="BE330" i="2"/>
  <c r="BE337" i="2"/>
  <c r="BE339" i="2"/>
  <c r="BE345" i="2"/>
  <c r="BE348" i="2"/>
  <c r="BE408" i="2"/>
  <c r="BE422" i="2"/>
  <c r="BE424" i="2"/>
  <c r="BE426" i="2"/>
  <c r="BE428" i="2"/>
  <c r="BE434" i="2"/>
  <c r="BE451" i="2"/>
  <c r="BE473" i="2"/>
  <c r="BE475" i="2"/>
  <c r="BE477" i="2"/>
  <c r="BE483" i="2"/>
  <c r="BE487" i="2"/>
  <c r="BE491" i="2"/>
  <c r="BE495" i="2"/>
  <c r="BE516" i="2"/>
  <c r="BE520" i="2"/>
  <c r="BE557" i="2"/>
  <c r="BE575" i="2"/>
  <c r="BE577" i="2"/>
  <c r="BE584" i="2"/>
  <c r="BE589" i="2"/>
  <c r="BE594" i="2"/>
  <c r="E85" i="2"/>
  <c r="F92" i="2"/>
  <c r="F130" i="2"/>
  <c r="BE139" i="2"/>
  <c r="BE174" i="2"/>
  <c r="BE184" i="2"/>
  <c r="BE192" i="2"/>
  <c r="BE230" i="2"/>
  <c r="BE243" i="2"/>
  <c r="BE263" i="2"/>
  <c r="BE271" i="2"/>
  <c r="BE307" i="2"/>
  <c r="BE309" i="2"/>
  <c r="BE326" i="2"/>
  <c r="BE341" i="2"/>
  <c r="BE364" i="2"/>
  <c r="BE371" i="2"/>
  <c r="BE389" i="2"/>
  <c r="BE396" i="2"/>
  <c r="BE402" i="2"/>
  <c r="BE406" i="2"/>
  <c r="BE410" i="2"/>
  <c r="BE412" i="2"/>
  <c r="BE420" i="2"/>
  <c r="BE436" i="2"/>
  <c r="BE449" i="2"/>
  <c r="BE455" i="2"/>
  <c r="BE461" i="2"/>
  <c r="BE467" i="2"/>
  <c r="BE469" i="2"/>
  <c r="BE489" i="2"/>
  <c r="BE497" i="2"/>
  <c r="BE501" i="2"/>
  <c r="BE512" i="2"/>
  <c r="BE524" i="2"/>
  <c r="BE528" i="2"/>
  <c r="BE531" i="2"/>
  <c r="BE541" i="2"/>
  <c r="BE545" i="2"/>
  <c r="BE553" i="2"/>
  <c r="BE561" i="2"/>
  <c r="BE572" i="2"/>
  <c r="BE581" i="2"/>
  <c r="J91" i="2"/>
  <c r="BE146" i="2"/>
  <c r="BE162" i="2"/>
  <c r="BE176" i="2"/>
  <c r="BE180" i="2"/>
  <c r="BE190" i="2"/>
  <c r="BE196" i="2"/>
  <c r="BE206" i="2"/>
  <c r="BE210" i="2"/>
  <c r="BE212" i="2"/>
  <c r="BE224" i="2"/>
  <c r="BE235" i="2"/>
  <c r="BE247" i="2"/>
  <c r="BE255" i="2"/>
  <c r="BE259" i="2"/>
  <c r="BE273" i="2"/>
  <c r="BE281" i="2"/>
  <c r="BE283" i="2"/>
  <c r="BE287" i="2"/>
  <c r="BE291" i="2"/>
  <c r="BE295" i="2"/>
  <c r="BE303" i="2"/>
  <c r="BE313" i="2"/>
  <c r="BE356" i="2"/>
  <c r="BE360" i="2"/>
  <c r="BE381" i="2"/>
  <c r="BE385" i="2"/>
  <c r="BE398" i="2"/>
  <c r="BE400" i="2"/>
  <c r="BE414" i="2"/>
  <c r="BE418" i="2"/>
  <c r="BE432" i="2"/>
  <c r="BE438" i="2"/>
  <c r="BE440" i="2"/>
  <c r="BE442" i="2"/>
  <c r="BE444" i="2"/>
  <c r="BE446" i="2"/>
  <c r="BE457" i="2"/>
  <c r="BE459" i="2"/>
  <c r="BE463" i="2"/>
  <c r="BE479" i="2"/>
  <c r="BE481" i="2"/>
  <c r="BE485" i="2"/>
  <c r="BE499" i="2"/>
  <c r="BE503" i="2"/>
  <c r="BE509" i="2"/>
  <c r="BE137" i="2"/>
  <c r="BE150" i="2"/>
  <c r="BE156" i="2"/>
  <c r="BE160" i="2"/>
  <c r="BE166" i="2"/>
  <c r="BE200" i="2"/>
  <c r="BE202" i="2"/>
  <c r="BE220" i="2"/>
  <c r="BE228" i="2"/>
  <c r="BE239" i="2"/>
  <c r="BE251" i="2"/>
  <c r="BE275" i="2"/>
  <c r="BE297" i="2"/>
  <c r="BE315" i="2"/>
  <c r="BE317" i="2"/>
  <c r="BE321" i="2"/>
  <c r="BE335" i="2"/>
  <c r="BE352" i="2"/>
  <c r="BE368" i="2"/>
  <c r="BE373" i="2"/>
  <c r="BE377" i="2"/>
  <c r="BE379" i="2"/>
  <c r="BE392" i="2"/>
  <c r="BE394" i="2"/>
  <c r="BE404" i="2"/>
  <c r="BE416" i="2"/>
  <c r="BE430" i="2"/>
  <c r="BE453" i="2"/>
  <c r="BE465" i="2"/>
  <c r="BE471" i="2"/>
  <c r="BE493" i="2"/>
  <c r="BE505" i="2"/>
  <c r="BE507" i="2"/>
  <c r="BE533" i="2"/>
  <c r="BE537" i="2"/>
  <c r="BE549" i="2"/>
  <c r="BE565" i="2"/>
  <c r="BE568" i="2"/>
  <c r="BE579" i="2"/>
  <c r="J34" i="2"/>
  <c r="AW95" i="1"/>
  <c r="F35" i="2"/>
  <c r="BB95" i="1" s="1"/>
  <c r="F36" i="4"/>
  <c r="BC97" i="1"/>
  <c r="F37" i="5"/>
  <c r="BD98" i="1" s="1"/>
  <c r="F37" i="6"/>
  <c r="BD99" i="1"/>
  <c r="F36" i="6"/>
  <c r="BC99" i="1" s="1"/>
  <c r="F37" i="2"/>
  <c r="BD95" i="1" s="1"/>
  <c r="F35" i="3"/>
  <c r="BB96" i="1" s="1"/>
  <c r="F36" i="3"/>
  <c r="BC96" i="1" s="1"/>
  <c r="J34" i="4"/>
  <c r="AW97" i="1" s="1"/>
  <c r="F34" i="5"/>
  <c r="BA98" i="1" s="1"/>
  <c r="F36" i="5"/>
  <c r="BC98" i="1" s="1"/>
  <c r="F35" i="6"/>
  <c r="BB99" i="1" s="1"/>
  <c r="F35" i="7"/>
  <c r="BB100" i="1" s="1"/>
  <c r="F36" i="7"/>
  <c r="BC100" i="1" s="1"/>
  <c r="F37" i="8"/>
  <c r="BD101" i="1" s="1"/>
  <c r="F36" i="8"/>
  <c r="BC101" i="1" s="1"/>
  <c r="F34" i="2"/>
  <c r="BA95" i="1" s="1"/>
  <c r="J34" i="3"/>
  <c r="AW96" i="1" s="1"/>
  <c r="F34" i="3"/>
  <c r="BA96" i="1" s="1"/>
  <c r="F34" i="4"/>
  <c r="BA97" i="1" s="1"/>
  <c r="F35" i="4"/>
  <c r="BB97" i="1" s="1"/>
  <c r="J34" i="6"/>
  <c r="AW99" i="1" s="1"/>
  <c r="J34" i="7"/>
  <c r="AW100" i="1" s="1"/>
  <c r="J34" i="8"/>
  <c r="AW101" i="1" s="1"/>
  <c r="F35" i="8"/>
  <c r="BB101" i="1" s="1"/>
  <c r="F36" i="2"/>
  <c r="BC95" i="1" s="1"/>
  <c r="F37" i="3"/>
  <c r="BD96" i="1" s="1"/>
  <c r="F37" i="4"/>
  <c r="BD97" i="1" s="1"/>
  <c r="J34" i="5"/>
  <c r="AW98" i="1" s="1"/>
  <c r="F35" i="5"/>
  <c r="BB98" i="1" s="1"/>
  <c r="F34" i="6"/>
  <c r="BA99" i="1" s="1"/>
  <c r="F34" i="7"/>
  <c r="BA100" i="1" s="1"/>
  <c r="F37" i="7"/>
  <c r="BD100" i="1" s="1"/>
  <c r="F34" i="8"/>
  <c r="BA101" i="1" s="1"/>
  <c r="P127" i="6" l="1"/>
  <c r="AU99" i="1"/>
  <c r="R127" i="6"/>
  <c r="T196" i="3"/>
  <c r="R157" i="5"/>
  <c r="R125" i="5"/>
  <c r="P126" i="5"/>
  <c r="P125" i="5"/>
  <c r="AU98" i="1" s="1"/>
  <c r="T120" i="8"/>
  <c r="T119" i="8"/>
  <c r="T126" i="5"/>
  <c r="T125" i="5" s="1"/>
  <c r="R196" i="3"/>
  <c r="R130" i="3"/>
  <c r="R129" i="3"/>
  <c r="P350" i="2"/>
  <c r="P126" i="4"/>
  <c r="P125" i="4" s="1"/>
  <c r="AU97" i="1" s="1"/>
  <c r="T350" i="2"/>
  <c r="P135" i="2"/>
  <c r="P134" i="2" s="1"/>
  <c r="AU95" i="1" s="1"/>
  <c r="R350" i="2"/>
  <c r="T134" i="2"/>
  <c r="R120" i="8"/>
  <c r="R119" i="8"/>
  <c r="T252" i="4"/>
  <c r="T125" i="4"/>
  <c r="BK126" i="4"/>
  <c r="BK125" i="4"/>
  <c r="J125" i="4" s="1"/>
  <c r="J96" i="4" s="1"/>
  <c r="BK120" i="8"/>
  <c r="J120" i="8"/>
  <c r="J97" i="8" s="1"/>
  <c r="R126" i="4"/>
  <c r="R125" i="4" s="1"/>
  <c r="P196" i="3"/>
  <c r="P129" i="3" s="1"/>
  <c r="AU96" i="1" s="1"/>
  <c r="T130" i="3"/>
  <c r="T129" i="3"/>
  <c r="R135" i="2"/>
  <c r="R134" i="2"/>
  <c r="BK130" i="3"/>
  <c r="J130" i="3"/>
  <c r="J97" i="3" s="1"/>
  <c r="BK157" i="5"/>
  <c r="J157" i="5" s="1"/>
  <c r="J102" i="5" s="1"/>
  <c r="BK121" i="7"/>
  <c r="J121" i="7"/>
  <c r="J97" i="7" s="1"/>
  <c r="J121" i="8"/>
  <c r="J98" i="8" s="1"/>
  <c r="BK350" i="2"/>
  <c r="J350" i="2" s="1"/>
  <c r="J103" i="2" s="1"/>
  <c r="BK145" i="6"/>
  <c r="J145" i="6"/>
  <c r="J100" i="6" s="1"/>
  <c r="BK126" i="5"/>
  <c r="J126" i="5" s="1"/>
  <c r="J97" i="5" s="1"/>
  <c r="BK135" i="2"/>
  <c r="J135" i="2"/>
  <c r="J97" i="2" s="1"/>
  <c r="BK196" i="3"/>
  <c r="J196" i="3" s="1"/>
  <c r="J102" i="3" s="1"/>
  <c r="BK127" i="6"/>
  <c r="J127" i="6"/>
  <c r="J33" i="2"/>
  <c r="AV95" i="1" s="1"/>
  <c r="AT95" i="1" s="1"/>
  <c r="F33" i="6"/>
  <c r="AZ99" i="1"/>
  <c r="BB94" i="1"/>
  <c r="AX94" i="1"/>
  <c r="F33" i="2"/>
  <c r="AZ95" i="1" s="1"/>
  <c r="J33" i="5"/>
  <c r="AV98" i="1"/>
  <c r="AT98" i="1"/>
  <c r="J30" i="6"/>
  <c r="AG99" i="1" s="1"/>
  <c r="F33" i="7"/>
  <c r="AZ100" i="1"/>
  <c r="J33" i="7"/>
  <c r="AV100" i="1" s="1"/>
  <c r="AT100" i="1" s="1"/>
  <c r="BD94" i="1"/>
  <c r="W33" i="1" s="1"/>
  <c r="J33" i="8"/>
  <c r="AV101" i="1"/>
  <c r="AT101" i="1"/>
  <c r="BC94" i="1"/>
  <c r="AY94" i="1" s="1"/>
  <c r="F33" i="8"/>
  <c r="AZ101" i="1"/>
  <c r="J33" i="3"/>
  <c r="AV96" i="1" s="1"/>
  <c r="AT96" i="1" s="1"/>
  <c r="F33" i="3"/>
  <c r="AZ96" i="1" s="1"/>
  <c r="F33" i="4"/>
  <c r="AZ97" i="1" s="1"/>
  <c r="J33" i="4"/>
  <c r="AV97" i="1" s="1"/>
  <c r="AT97" i="1" s="1"/>
  <c r="F33" i="5"/>
  <c r="AZ98" i="1"/>
  <c r="J33" i="6"/>
  <c r="AV99" i="1" s="1"/>
  <c r="AT99" i="1" s="1"/>
  <c r="BA94" i="1"/>
  <c r="W30" i="1"/>
  <c r="J126" i="4" l="1"/>
  <c r="J97" i="4"/>
  <c r="BK119" i="8"/>
  <c r="J119" i="8"/>
  <c r="BK129" i="3"/>
  <c r="J129" i="3"/>
  <c r="BK125" i="5"/>
  <c r="J125" i="5"/>
  <c r="BK120" i="7"/>
  <c r="J120" i="7"/>
  <c r="J96" i="7"/>
  <c r="BK134" i="2"/>
  <c r="J134" i="2" s="1"/>
  <c r="J96" i="2" s="1"/>
  <c r="AN99" i="1"/>
  <c r="J96" i="6"/>
  <c r="J39" i="6"/>
  <c r="AU94" i="1"/>
  <c r="W31" i="1"/>
  <c r="J30" i="8"/>
  <c r="AG101" i="1" s="1"/>
  <c r="J30" i="3"/>
  <c r="AG96" i="1"/>
  <c r="J30" i="4"/>
  <c r="AG97" i="1" s="1"/>
  <c r="AW94" i="1"/>
  <c r="AK30" i="1"/>
  <c r="J30" i="5"/>
  <c r="AG98" i="1" s="1"/>
  <c r="AZ94" i="1"/>
  <c r="AV94" i="1"/>
  <c r="AK29" i="1"/>
  <c r="W32" i="1"/>
  <c r="J39" i="8" l="1"/>
  <c r="J39" i="3"/>
  <c r="J39" i="5"/>
  <c r="J39" i="4"/>
  <c r="J96" i="5"/>
  <c r="J96" i="8"/>
  <c r="J96" i="3"/>
  <c r="AN98" i="1"/>
  <c r="AN101" i="1"/>
  <c r="AN96" i="1"/>
  <c r="AN97" i="1"/>
  <c r="J30" i="2"/>
  <c r="AG95" i="1" s="1"/>
  <c r="W29" i="1"/>
  <c r="J30" i="7"/>
  <c r="AG100" i="1"/>
  <c r="AT94" i="1"/>
  <c r="J39" i="2" l="1"/>
  <c r="J39" i="7"/>
  <c r="AN95" i="1"/>
  <c r="AN100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<sst xmlns="http://schemas.openxmlformats.org/spreadsheetml/2006/main" count="11611" uniqueCount="1480">
  <si>
    <t>Export Komplet</t>
  </si>
  <si>
    <t/>
  </si>
  <si>
    <t>2.0</t>
  </si>
  <si>
    <t>ZAMOK</t>
  </si>
  <si>
    <t>False</t>
  </si>
  <si>
    <t>{7b8802e8-698f-45b8-836a-74fcc0658d61}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</si>
  <si>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</si>
  <si>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</si>
  <si>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</si>
  <si>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</si>
  <si>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</si>
  <si>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</si>
  <si>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</si>
  <si>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</si>
  <si>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7920-20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</si>
  <si>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</si>
  <si>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</si>
  <si>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7920-20 - 7920 - 20 Dubina u Ostravy stavební úpravy bytových domů Dr. Šavrdy, vchod 3021-9 (zadání)</t>
  </si>
  <si>
    <t>0,1</t>
  </si>
  <si>
    <t>KSO:</t>
  </si>
  <si>
    <t>CC-CZ:</t>
  </si>
  <si>
    <t>Místo:</t>
  </si>
  <si>
    <t xml:space="preserve"> </t>
  </si>
  <si>
    <t>Datum:</t>
  </si>
  <si>
    <t>11. 10. 2022</t>
  </si>
  <si>
    <t>10</t>
  </si>
  <si>
    <t>100</t>
  </si>
  <si>
    <t>Zadavatel:</t>
  </si>
  <si>
    <t>IČ:</t>
  </si>
  <si>
    <t>DIČ:</t>
  </si>
  <si>
    <t>Uchazeč:</t>
  </si>
  <si>
    <t>Vyplň údaj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</si>
  <si>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</si>
  <si>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</si>
  <si>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</si>
  <si>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</si>
  <si>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</si>
  <si>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</si>
  <si>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</si>
  <si>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</si>
  <si>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</si>
  <si>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</si>
  <si>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</si>
  <si>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</si>
  <si>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</si>
  <si>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</si>
  <si>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</si>
  <si>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</si>
  <si>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</si>
  <si>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</si>
  <si>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</si>
  <si>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</si>
  <si>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</si>
  <si>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</si>
  <si>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</si>
  <si>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</si>
  <si>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</si>
  <si>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</si>
  <si>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</si>
  <si>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</si>
  <si>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</si>
  <si>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</si>
  <si>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</si>
  <si>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</si>
  <si>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</si>
  <si>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</si>
  <si>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</si>
  <si>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</si>
  <si>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</si>
  <si>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</si>
  <si>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</si>
  <si>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</si>
  <si>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</si>
  <si>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</si>
  <si>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</si>
  <si>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</si>
  <si>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</si>
  <si>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</si>
  <si>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</si>
  <si>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</si>
  <si>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</si>
  <si>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213</t>
  </si>
  <si>
    <t>SO 213 Objekt 3021-...</t>
  </si>
  <si>
    <t>STA</t>
  </si>
  <si>
    <t>{cb1841b6-4091-4658-92f6-0910d2ee80fc}</t>
  </si>
  <si>
    <t>2</t>
  </si>
  <si>
    <t>223</t>
  </si>
  <si>
    <t>SO 223 Objekt 3021-...</t>
  </si>
  <si>
    <t>{74256e14-3c47-4ea4-a004-3ba9a0c85659}</t>
  </si>
  <si>
    <t>233</t>
  </si>
  <si>
    <t>SO 233 Objekt 3021-...</t>
  </si>
  <si>
    <t>{978ebc98-06e3-4954-a410-d19f8eb8b330}</t>
  </si>
  <si>
    <t>243</t>
  </si>
  <si>
    <t>SO 243 Objekt 3021-...</t>
  </si>
  <si>
    <t>{7cc1be44-3977-4556-9320-6ddf45224def}</t>
  </si>
  <si>
    <t>253</t>
  </si>
  <si>
    <t>SO 253 Objekt 3021-...</t>
  </si>
  <si>
    <t>{4e3328fc-b3f9-4971-9ddf-6e291b675ebd}</t>
  </si>
  <si>
    <t>254</t>
  </si>
  <si>
    <t>SO 254 Vedlejší a o...</t>
  </si>
  <si>
    <t>{f105b736-4dea-44e9-91bc-c98c228e9e30}</t>
  </si>
  <si>
    <t>255</t>
  </si>
  <si>
    <t>SO 255 Suterén elek...</t>
  </si>
  <si>
    <t>{bf52a2e5-b86b-4704-8bf2-36b52cb5255e}</t>
  </si>
  <si>
    <t>KRYCÍ LIST SOUPISU PRACÍ</t>
  </si>
  <si>
    <t>Objekt:</t>
  </si>
  <si>
    <t>213 - SO 213 Objekt 3021-...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</si>
  <si>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</si>
  <si>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</si>
  <si>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</si>
  <si>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</si>
  <si>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</si>
  <si>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</si>
  <si>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</si>
  <si>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</si>
  <si>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</si>
  <si>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</si>
  <si>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</si>
  <si>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</si>
  <si>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</si>
  <si>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</si>
  <si>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741-1 - Elektroinstalace - dodávka</t>
  </si>
  <si>
    <t xml:space="preserve">    741-2 - Elektroinstalace - montáž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</si>
  <si>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</si>
  <si>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</si>
  <si>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</si>
  <si>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</si>
  <si>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768 - Plastové konstrukce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</si>
  <si>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</si>
  <si>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</si>
  <si>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</si>
  <si>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</si>
  <si>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</si>
  <si>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</si>
  <si>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</si>
  <si>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</si>
  <si>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</si>
  <si>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</si>
  <si>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</si>
  <si>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</si>
  <si>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</si>
  <si>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</si>
  <si>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</si>
  <si>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</si>
  <si>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</si>
  <si>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</si>
  <si>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</si>
  <si>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</si>
  <si>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</si>
  <si>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300100R</t>
  </si>
  <si>
    <t>Osazení krycí železobetonové desky na dělící stěnu</t>
  </si>
  <si>
    <t>m</t>
  </si>
  <si>
    <t>4</t>
  </si>
  <si>
    <t>PP</t>
  </si>
  <si>
    <t>Osazení  stříšky na rozdělující zídku mezi domy v bloku označení  9</t>
  </si>
  <si>
    <t>M</t>
  </si>
  <si>
    <t>5923503200</t>
  </si>
  <si>
    <t>Stříška průběžná S 7 barevná, 50x40x5 cm</t>
  </si>
  <si>
    <t>ks</t>
  </si>
  <si>
    <t>8</t>
  </si>
  <si>
    <t>6</t>
  </si>
  <si>
    <t>Úpravy povrchů, podlahy a osazování výplní</t>
  </si>
  <si>
    <t>163</t>
  </si>
  <si>
    <t>620100</t>
  </si>
  <si>
    <t>Dodávka sanační kotvení - injektovaná kotva - 8 ks/m2 +  expanzní výplňová hmota</t>
  </si>
  <si>
    <t>m2</t>
  </si>
  <si>
    <t>Dodávka sanační kotvení - injektovaná kotva - 8 ks/m2 + expanzní výplňová hmota</t>
  </si>
  <si>
    <t>VV</t>
  </si>
  <si>
    <t>617,00</t>
  </si>
  <si>
    <t>Součet</t>
  </si>
  <si>
    <t>164</t>
  </si>
  <si>
    <t>620101</t>
  </si>
  <si>
    <t>Montáž  sanační kotvení - injektovaná kotva - 8 ks/m2 +  expanzní výplňová hmota</t>
  </si>
  <si>
    <t>Montáž sanační kotvení - injektovaná kotva - 8 ks/m2 + expanzní výplňová hmota</t>
  </si>
  <si>
    <t>621221011</t>
  </si>
  <si>
    <t>Montáž kontaktního zateplení vnějších podhledů lepením a mechanickým kotvením desek z minerální vlny s podélnou orientací tl do 80 mm</t>
  </si>
  <si>
    <t>CS ÚRS 2020 01</t>
  </si>
  <si>
    <t>Montáž kontaktního zateplení lepením a mechanickým kotvením z desek z minerální vlny s podélnou orientací vláken na vnější podhledy, tloušťky desek přes 40 do 80 mm</t>
  </si>
  <si>
    <t>63151520</t>
  </si>
  <si>
    <t>deska tepelně izolační minerální kontaktních fasád podélné vlákno λ=0,036 tl 60mm</t>
  </si>
  <si>
    <t>12</t>
  </si>
  <si>
    <t>33,40*1,02</t>
  </si>
  <si>
    <t>5</t>
  </si>
  <si>
    <t>621221031</t>
  </si>
  <si>
    <t>Montáž kontaktního zateplení vnějších podhledů lepením a mechanickým kotvením desek z  minerální vlny s podélnou orientací tl do 160 mm</t>
  </si>
  <si>
    <t>14</t>
  </si>
  <si>
    <t>Montáž kontaktního zateplení lepením a mechanickým kotvením z desek z minerální vlny s podélnou orientací vláken na vnější podhledy, tloušťky desek přes 120 do 160 mm</t>
  </si>
  <si>
    <t>33,404</t>
  </si>
  <si>
    <t>63151521</t>
  </si>
  <si>
    <t>deska tepelně izolační minerální kontaktních fasád podélné vlákno λ=0,036 tl 150mm</t>
  </si>
  <si>
    <t>16</t>
  </si>
  <si>
    <t>7</t>
  </si>
  <si>
    <t>621532022</t>
  </si>
  <si>
    <t>Tenkovrstvá silikonová zrnitá omítka tl. 2,0 mm včetně penetrace vnějších podhledů</t>
  </si>
  <si>
    <t>18</t>
  </si>
  <si>
    <t>Omítka tenkovrstvá silikonová vnějších ploch probarvená, včetně penetrace podkladu zrnitá, tloušťky 2,0 mm podhledů</t>
  </si>
  <si>
    <t>622100</t>
  </si>
  <si>
    <t>Oprava poničené fasády v 1. NP od ptactva, do vzniklých děr bude vložena nová minerální izolace</t>
  </si>
  <si>
    <t>Kč</t>
  </si>
  <si>
    <t>20</t>
  </si>
  <si>
    <t>Oprava pončené fasády v 1. NP od ptactva, do vzniklých děr bude vložena nová minerální izolace</t>
  </si>
  <si>
    <t>9</t>
  </si>
  <si>
    <t>622211011</t>
  </si>
  <si>
    <t>Montáž kontaktního zateplení vnějších stěn lepením a mechanickým kotvením polystyrénových desek tl do 80 mm</t>
  </si>
  <si>
    <t>22</t>
  </si>
  <si>
    <t>Montáž kontaktního zateplení lepením a mechanickým kotvením z polystyrenových desek nebo z kombinovaných desek na vnější stěny, tloušťky desek přes 40 do 80 mm</t>
  </si>
  <si>
    <t>34,446</t>
  </si>
  <si>
    <t>28376442</t>
  </si>
  <si>
    <t>deska z polystyrénu XPS, hrana rovná a strukturovaný povrch 300kPa tl 80mm</t>
  </si>
  <si>
    <t>24</t>
  </si>
  <si>
    <t>11</t>
  </si>
  <si>
    <t>622221021</t>
  </si>
  <si>
    <t>Montáž kontaktního zateplení vnějších stěn lepením a mechanickým kotvením desek z minerální vlny s podélnou orientací vláken tl do 120 mm</t>
  </si>
  <si>
    <t>26</t>
  </si>
  <si>
    <t>Montáž kontaktního zateplení lepením a mechanickým kotvením z desek z minerální vlny s podélnou orientací vláken na vnější stěny, tloušťky desek přes 80 do 120 mm</t>
  </si>
  <si>
    <t>63151527</t>
  </si>
  <si>
    <t>deska tepelně izolační minerální kontaktních fasád podélné vlákno λ=0,036 tl 100mm</t>
  </si>
  <si>
    <t>28</t>
  </si>
  <si>
    <t>650,477*1,02</t>
  </si>
  <si>
    <t>13</t>
  </si>
  <si>
    <t>622222001</t>
  </si>
  <si>
    <t>Montáž kontaktního zateplení vnějšího ostění, nadpraží nebo parapetu hl. špalety do 200 mm lepením desek z minerální vlny tl do 40 mm</t>
  </si>
  <si>
    <t>30</t>
  </si>
  <si>
    <t>Montáž kontaktního zateplení vnějšího ostění, nadpraží nebo parapetu lepením z desek z minerální vlny s podélnou nebo kolmou orientací vláken hloubky špalet do 200 mm, tloušťky desek do 40 mm</t>
  </si>
  <si>
    <t>(24,90+24,903)/0,15</t>
  </si>
  <si>
    <t>63151518</t>
  </si>
  <si>
    <t>deska tepelně izolační minerální kontaktních fasád podélné vlákno λ=0,036 tl 40mm</t>
  </si>
  <si>
    <t>32</t>
  </si>
  <si>
    <t>34</t>
  </si>
  <si>
    <t>(3,39+5,107)/0,15</t>
  </si>
  <si>
    <t>28376438</t>
  </si>
  <si>
    <t>deska z polystyrénu XPS, hrana rovná a strukturovaný povrch 250kPa tl 30mm</t>
  </si>
  <si>
    <t>36</t>
  </si>
  <si>
    <t>17</t>
  </si>
  <si>
    <t>622252001</t>
  </si>
  <si>
    <t>Montáž profilů kontaktního zateplení připevněných mechanicky</t>
  </si>
  <si>
    <t>38</t>
  </si>
  <si>
    <t>Montáž profilů kontaktního zateplení zakládacích soklových připevněných hmoždinkami</t>
  </si>
  <si>
    <t>35,60</t>
  </si>
  <si>
    <t>59051647</t>
  </si>
  <si>
    <t>profil zakládací Al tl 0,7mm pro ETICS pro izolant tl 100mm</t>
  </si>
  <si>
    <t>40</t>
  </si>
  <si>
    <t>19</t>
  </si>
  <si>
    <t>622252002</t>
  </si>
  <si>
    <t>Montáž profilů kontaktního zateplení lepených</t>
  </si>
  <si>
    <t>42</t>
  </si>
  <si>
    <t>Montáž profilů kontaktního zateplení ostatních stěnových, dilatačních apod. lepených do tmelu</t>
  </si>
  <si>
    <t>63127464</t>
  </si>
  <si>
    <t>profil rohový Al 15x15mm s výztužnou tkaninou š 100mm pro ETICS</t>
  </si>
  <si>
    <t>44</t>
  </si>
  <si>
    <t>59051486</t>
  </si>
  <si>
    <t>profil rohový PVC 15x15mm s výztužnou tkaninou š 100mm pro ETICS</t>
  </si>
  <si>
    <t>46</t>
  </si>
  <si>
    <t>35,4*1,05 "Přepočtené koeficientem množství</t>
  </si>
  <si>
    <t>59051476</t>
  </si>
  <si>
    <t>profil začišťovací PVC 9mm s výztužnou tkaninou pro ostění ETICS</t>
  </si>
  <si>
    <t>48</t>
  </si>
  <si>
    <t>570,849*1,05 "Přepočtené koeficientem množství</t>
  </si>
  <si>
    <t>23</t>
  </si>
  <si>
    <t>59051512</t>
  </si>
  <si>
    <t>profil začišťovací s okapnicí PVC s výztužnou tkaninou pro parapet ETICS</t>
  </si>
  <si>
    <t>50</t>
  </si>
  <si>
    <t>622511111</t>
  </si>
  <si>
    <t>Tenkovrstvá akrylátová mozaiková střednězrnná omítka včetně penetrace vnějších stěn</t>
  </si>
  <si>
    <t>52</t>
  </si>
  <si>
    <t>Omítka tenkovrstvá akrylátová vnějších ploch probarvená, včetně penetrace podkladu mozaiková střednězrnná stěn</t>
  </si>
  <si>
    <t>48,195</t>
  </si>
  <si>
    <t>159</t>
  </si>
  <si>
    <t>622531021</t>
  </si>
  <si>
    <t>Tenkovrstvá silikonová zrnitá omítka tl. 2,0 mm včetně penetrace vnějších stěn</t>
  </si>
  <si>
    <t>54</t>
  </si>
  <si>
    <t>Omítka tenkovrstvá silikonová vnějších ploch probarvená, včetně penetrace podkladu zrnitá, tloušťky 2,0 mm stěn</t>
  </si>
  <si>
    <t>614,684+332,02*0,15+35,793</t>
  </si>
  <si>
    <t>629991011</t>
  </si>
  <si>
    <t>Zakrytí výplní otvorů a svislých ploch fólií přilepenou lepící páskou</t>
  </si>
  <si>
    <t>56</t>
  </si>
  <si>
    <t>Zakrytí vnějších ploch před znečištěním včetně pozdějšího odkrytí výplní otvorů a svislých ploch fólií přilepenou lepící páskou</t>
  </si>
  <si>
    <t>279,732</t>
  </si>
  <si>
    <t>27</t>
  </si>
  <si>
    <t>629995101</t>
  </si>
  <si>
    <t>Očištění vnějších ploch tlakovou vodou</t>
  </si>
  <si>
    <t>58</t>
  </si>
  <si>
    <t>Očištění vnějších ploch tlakovou vodou omytím</t>
  </si>
  <si>
    <t>36,69+714,42</t>
  </si>
  <si>
    <t>644941111</t>
  </si>
  <si>
    <t>Osazování ventilačních mřížek velikosti do 150 x 200 mm</t>
  </si>
  <si>
    <t>kus</t>
  </si>
  <si>
    <t>60</t>
  </si>
  <si>
    <t>Montáž průvětrníků nebo mřížek odvětrávacích velikosti do 150 x 200 mm</t>
  </si>
  <si>
    <t>29</t>
  </si>
  <si>
    <t>55341410</t>
  </si>
  <si>
    <t>průvětrník mřížový s klapkami 150x150mm</t>
  </si>
  <si>
    <t>62</t>
  </si>
  <si>
    <t>Ostatní konstrukce a práce, bourání</t>
  </si>
  <si>
    <t>26234</t>
  </si>
  <si>
    <t>Dodávka a montáž listovních schránek</t>
  </si>
  <si>
    <t>64</t>
  </si>
  <si>
    <t>31</t>
  </si>
  <si>
    <t>941111132</t>
  </si>
  <si>
    <t>Montáž lešení řadového trubkového lehkého s podlahami zatížení do 200 kg/m2 š do 1,5 m v do 25 m</t>
  </si>
  <si>
    <t>66</t>
  </si>
  <si>
    <t>Montáž lešení řadového trubkového lehkého pracovního s podlahami s provozním zatížením tř. 3 do 200 kg/m2 šířky tř. W12 přes 1,2 do 1,5 m, výšky přes 10 do 25 m</t>
  </si>
  <si>
    <t>823,80</t>
  </si>
  <si>
    <t>941111232</t>
  </si>
  <si>
    <t>Příplatek k lešení řadovému trubkovému lehkému s podlahami š 1,5 m v 25 m za první a ZKD den použití</t>
  </si>
  <si>
    <t>68</t>
  </si>
  <si>
    <t>Montáž lešení řadového trubkového lehkého pracovního s podlahami s provozním zatížením tř. 3 do 200 kg/m2 Příplatek za první a každý další den použití lešení k ceně -1132</t>
  </si>
  <si>
    <t>823,86*60</t>
  </si>
  <si>
    <t>33</t>
  </si>
  <si>
    <t>941111832</t>
  </si>
  <si>
    <t>Demontáž lešení řadového trubkového lehkého s podlahami zatížení do 200 kg/m2 š do 1,5 m v do 25 m</t>
  </si>
  <si>
    <t>70</t>
  </si>
  <si>
    <t>Demontáž lešení řadového trubkového lehkého pracovního s podlahami s provozním zatížením tř. 3 do 200 kg/m2 šířky tř. W12 přes 1,2 do 1,5 m, výšky přes 10 do 25 m</t>
  </si>
  <si>
    <t>944111111</t>
  </si>
  <si>
    <t>Montáž ochranného zábradlí trubkového na vnějších stranách objektů odkloněného od svislice do 15°</t>
  </si>
  <si>
    <t>72</t>
  </si>
  <si>
    <t>Montáž ochranného zábradlí trubkového na vnějších volných stranách objektů odkloněného od svislice do 15°</t>
  </si>
  <si>
    <t>30,439</t>
  </si>
  <si>
    <t>35</t>
  </si>
  <si>
    <t>944111211</t>
  </si>
  <si>
    <t>Příplatek k ochrannému zábradlí trubkovému na vnějších stranách objektů za první a ZKD den použití</t>
  </si>
  <si>
    <t>74</t>
  </si>
  <si>
    <t>Montáž ochranného zábradlí trubkového Příplatek za první a každý další den použití zábradlí k ceně -1111</t>
  </si>
  <si>
    <t>30,439*60</t>
  </si>
  <si>
    <t>944111811</t>
  </si>
  <si>
    <t>Demontáž ochranného zábradlí trubkového na vnějších stranách objektů odkloněného od svislice do 15°</t>
  </si>
  <si>
    <t>76</t>
  </si>
  <si>
    <t>Demontáž ochranného zábradlí trubkového na vnějších volných stranách objektů odkloněného od svislice do 15°</t>
  </si>
  <si>
    <t>37</t>
  </si>
  <si>
    <t>944511111</t>
  </si>
  <si>
    <t>Montáž ochranné sítě z textilie z umělých vláken</t>
  </si>
  <si>
    <t>78</t>
  </si>
  <si>
    <t>Montáž ochranné sítě zavěšené na konstrukci lešení z textilie z umělých vláken</t>
  </si>
  <si>
    <t>855,36</t>
  </si>
  <si>
    <t>944511211</t>
  </si>
  <si>
    <t>Příplatek k ochranné síti za první a ZKD den použití</t>
  </si>
  <si>
    <t>80</t>
  </si>
  <si>
    <t>Montáž ochranné sítě Příplatek za první a každý další den použití sítě k ceně -1111</t>
  </si>
  <si>
    <t>855,36*60</t>
  </si>
  <si>
    <t>39</t>
  </si>
  <si>
    <t>944511811</t>
  </si>
  <si>
    <t>Demontáž ochranné sítě z textilie z umělých vláken</t>
  </si>
  <si>
    <t>82</t>
  </si>
  <si>
    <t>Demontáž ochranné sítě zavěšené na konstrukci lešení z textilie z umělých vláken</t>
  </si>
  <si>
    <t>944711113</t>
  </si>
  <si>
    <t>Montáž záchytné stříšky š do 2,5 m</t>
  </si>
  <si>
    <t>84</t>
  </si>
  <si>
    <t>Montáž záchytné stříšky zřizované současně s lehkým nebo těžkým lešením, šířky přes 2,0 do 2,5 m</t>
  </si>
  <si>
    <t>41</t>
  </si>
  <si>
    <t>944711213</t>
  </si>
  <si>
    <t>Příplatek k záchytné stříšce š do 2,5 m za první a ZKD den použití</t>
  </si>
  <si>
    <t>86</t>
  </si>
  <si>
    <t>Montáž záchytné stříšky Příplatek za první a každý další den použití záchytné stříšky k ceně -1113</t>
  </si>
  <si>
    <t>944711813</t>
  </si>
  <si>
    <t>Demontáž záchytné stříšky š do 2,5 m</t>
  </si>
  <si>
    <t>88</t>
  </si>
  <si>
    <t>Demontáž záchytné stříšky zřizované současně s lehkým nebo těžkým lešením, šířky přes 2,0 do 2,5 m</t>
  </si>
  <si>
    <t>43</t>
  </si>
  <si>
    <t>949101111</t>
  </si>
  <si>
    <t>Lešení pomocné pro objekty pozemních staveb s lešeňovou podlahou v do 1,9 m zatížení do 150 kg/m2</t>
  </si>
  <si>
    <t>90</t>
  </si>
  <si>
    <t>Lešení pomocné pracovní pro objekty pozemních staveb pro zatížení do 150 kg/m2, o výšce lešeňové podlahy do 1,9 m</t>
  </si>
  <si>
    <t>48,987+8,325</t>
  </si>
  <si>
    <t>950100</t>
  </si>
  <si>
    <t>Demontáž a zpětná montáž zvonkového tabla včetně zateplení</t>
  </si>
  <si>
    <t>92</t>
  </si>
  <si>
    <t>45</t>
  </si>
  <si>
    <t>953941211</t>
  </si>
  <si>
    <t>Osazování kovových konzol nebo kotev</t>
  </si>
  <si>
    <t>94</t>
  </si>
  <si>
    <t>Osazování drobných kovových předmětů se zalitím maltou cementovou, do vysekaných kapes nebo připravených otvorů konzol nebo kotev, např. pro schodišťová madla do zdí, radiátorové konzoly apod.</t>
  </si>
  <si>
    <t>553100</t>
  </si>
  <si>
    <t>Mříž na okno 2880x380 mm kotvená do obvodového zdiva pomocí chemických kotev - 3ks, žárový pozink</t>
  </si>
  <si>
    <t>kg</t>
  </si>
  <si>
    <t>96</t>
  </si>
  <si>
    <t>40,26</t>
  </si>
  <si>
    <t>47</t>
  </si>
  <si>
    <t>553102</t>
  </si>
  <si>
    <t>Mříž na okno 1080x380  mm kotvená do obvodového zdiva pomocí chemických kotev - 1ks, žárový pozink</t>
  </si>
  <si>
    <t>98</t>
  </si>
  <si>
    <t>5,64</t>
  </si>
  <si>
    <t>553103</t>
  </si>
  <si>
    <t>Mříž na okno 380x380 mm kotvená do obvodového zdiva pomocí chemických kotev - 1ks, žárový pozink</t>
  </si>
  <si>
    <t>49</t>
  </si>
  <si>
    <t>953943122</t>
  </si>
  <si>
    <t>Osazování výrobků do 5 kg/kus do betonu</t>
  </si>
  <si>
    <t>102</t>
  </si>
  <si>
    <t>Osazování drobných kovových předmětů výrobků ostatních jinde neuvedených do betonu se zajištěním polohy k bednění či k výztuži před zabetonováním hmotnosti přes 1 do 5 kg/kus</t>
  </si>
  <si>
    <t>"ozn 5"1</t>
  </si>
  <si>
    <t>2622</t>
  </si>
  <si>
    <t>Nová plechová skříň HUP ozn 5</t>
  </si>
  <si>
    <t>104</t>
  </si>
  <si>
    <t>51</t>
  </si>
  <si>
    <t>953943123</t>
  </si>
  <si>
    <t>Osazování výrobků do 15 kg/kus do betonu</t>
  </si>
  <si>
    <t>106</t>
  </si>
  <si>
    <t>Osazování drobných kovových předmětů výrobků ostatních jinde neuvedených do betonu se zajištěním polohy k bednění či k výztuži před zabetonováním hmotnosti přes 5 do 15 kg/kus</t>
  </si>
  <si>
    <t>"ozn. 6"1</t>
  </si>
  <si>
    <t>2623</t>
  </si>
  <si>
    <t>Nová plechová skříň HDS ozn 6</t>
  </si>
  <si>
    <t>108</t>
  </si>
  <si>
    <t>53</t>
  </si>
  <si>
    <t>953962113</t>
  </si>
  <si>
    <t>Kotvy chemickým tmelem M 12 hl 80 mm do zdiva z plných cihel s vyvrtáním otvoru</t>
  </si>
  <si>
    <t>110</t>
  </si>
  <si>
    <t>Kotvy chemické s vyvrtáním otvoru do zdiva z plných cihel tmel, hloubka 80 mm, velikost M 12</t>
  </si>
  <si>
    <t>976072231</t>
  </si>
  <si>
    <t>Vybourání kovových komínových dvířek pl do 0,3 m2 ze zdiva betonového</t>
  </si>
  <si>
    <t>112</t>
  </si>
  <si>
    <t>Vybourání kovových madel, zábradlí, dvířek, zděří, kotevních želez komínových a topných dvířek, ventilací apod., plochy do 0,30 m2, ze zdiva betonového</t>
  </si>
  <si>
    <t>55</t>
  </si>
  <si>
    <t>976072331</t>
  </si>
  <si>
    <t>Vybourání kovových komínových dvířek pl přes 0,3 m2 ze zdiva betonového</t>
  </si>
  <si>
    <t>114</t>
  </si>
  <si>
    <t>Vybourání kovových madel, zábradlí, dvířek, zděří, kotevních želez komínových a topných dvířek, ventilací apod., plochy přes 0,30 m2, ze zdiva betonového</t>
  </si>
  <si>
    <t>976074141</t>
  </si>
  <si>
    <t>Vybourání kotevních želez ze zdiva kamenného nebo betonového</t>
  </si>
  <si>
    <t>116</t>
  </si>
  <si>
    <t>Vybourání kovových madel, zábradlí, dvířek, zděří, kotevních želez kotevních želez zapuštěných do 300 mm, ve zdivu nebo dlažbě z betonu nebo kamene</t>
  </si>
  <si>
    <t>57</t>
  </si>
  <si>
    <t>976082131</t>
  </si>
  <si>
    <t>Vybourání objímek, držáků nebo věšáků ze zdiva cihelného</t>
  </si>
  <si>
    <t>118</t>
  </si>
  <si>
    <t>Vybourání drobných zámečnických a jiných konstrukcí objímek, držáků, věšáků, záclonových konzol, lustrových skob apod., ze zdiva cihelného</t>
  </si>
  <si>
    <t>"větrací mřížky"24</t>
  </si>
  <si>
    <t>"listovní schránky"1</t>
  </si>
  <si>
    <t>978019391</t>
  </si>
  <si>
    <t>Otlučení (osekání) vnější vápenné nebo vápenocementové omítky stupně členitosti 3 až 5 do 100%</t>
  </si>
  <si>
    <t>120</t>
  </si>
  <si>
    <t>Otlučení vápenných nebo vápenocementových omítek vnějších ploch s vyškrabáním spar a s očištěním zdiva stupně členitosti 3 až 5, v rozsahu přes 80 do 100 %</t>
  </si>
  <si>
    <t>3,945</t>
  </si>
  <si>
    <t>59</t>
  </si>
  <si>
    <t>978071221</t>
  </si>
  <si>
    <t>Otlučení omítky a odstranění izolace z lepenky svislé pl přes 1 m2</t>
  </si>
  <si>
    <t>122</t>
  </si>
  <si>
    <t>Odsekání omítky (včetně podkladní) a odstranění tepelné nebo vodotěsné izolace lepenkové svislé, plochy přes 1 m2</t>
  </si>
  <si>
    <t>"odstranění desek polystyrenu"171,00</t>
  </si>
  <si>
    <t>997</t>
  </si>
  <si>
    <t>Přesun sutě</t>
  </si>
  <si>
    <t>997002611</t>
  </si>
  <si>
    <t>Nakládání suti a vybouraných hmot</t>
  </si>
  <si>
    <t>t</t>
  </si>
  <si>
    <t>124</t>
  </si>
  <si>
    <t>Nakládání suti a vybouraných hmot na dopravní prostředek pro vodorovné přemístění</t>
  </si>
  <si>
    <t>61</t>
  </si>
  <si>
    <t>997013213</t>
  </si>
  <si>
    <t>Vnitrostaveništní doprava suti a vybouraných hmot pro budovy v do 12 m ručně</t>
  </si>
  <si>
    <t>126</t>
  </si>
  <si>
    <t>Vnitrostaveništní doprava suti a vybouraných hmot vodorovně do 50 m svisle ručně pro budovy a haly výšky přes 9 do 12 m</t>
  </si>
  <si>
    <t>997013501</t>
  </si>
  <si>
    <t>Odvoz suti a vybouraných hmot na skládku nebo meziskládku do 1 km se složením</t>
  </si>
  <si>
    <t>128</t>
  </si>
  <si>
    <t>Odvoz suti a vybouraných hmot na skládku nebo meziskládku se složením, na vzdálenost do 1 km</t>
  </si>
  <si>
    <t>63</t>
  </si>
  <si>
    <t>997013509</t>
  </si>
  <si>
    <t>Příplatek k odvozu suti a vybouraných hmot na skládku ZKD 1 km přes 1 km</t>
  </si>
  <si>
    <t>130</t>
  </si>
  <si>
    <t>Odvoz suti a vybouraných hmot na skládku nebo meziskládku se složením, na vzdálenost Příplatek k ceně za každý další i započatý 1 km přes 1 km</t>
  </si>
  <si>
    <t>17,62*9</t>
  </si>
  <si>
    <t>997013631</t>
  </si>
  <si>
    <t>Poplatek za uložení na skládce (skládkovné) stavebního odpadu směsného kód odpadu 17 09 04</t>
  </si>
  <si>
    <t>132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</si>
  <si>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</si>
  <si>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</si>
  <si>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</si>
  <si>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</si>
  <si>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998018003</t>
  </si>
  <si>
    <t>Přesun hmot ruční pro budovy v do 24 m</t>
  </si>
  <si>
    <t>134</t>
  </si>
  <si>
    <t>Přesun hmot pro budovy občanské výstavby, bydlení, výrobu a služby ruční - bez užití mechanizace vodorovná dopravní vzdálenost do 100 m pro budovy s jakoukoliv nosnou konstrukcí výšky přes 12 do 24 m</t>
  </si>
  <si>
    <t>PSV</t>
  </si>
  <si>
    <t>Práce a dodávky PSV</t>
  </si>
  <si>
    <t>711</t>
  </si>
  <si>
    <t>Izolace proti vodě, vlhkosti a plynům</t>
  </si>
  <si>
    <t>711131811</t>
  </si>
  <si>
    <t>Odstranění izolace proti zemní vlhkosti vodorovné</t>
  </si>
  <si>
    <t>136</t>
  </si>
  <si>
    <t>Odstranění izolace proti zemní vlhkosti na ploše vodorovné V</t>
  </si>
  <si>
    <t>10,65</t>
  </si>
  <si>
    <t>67</t>
  </si>
  <si>
    <t>711131821</t>
  </si>
  <si>
    <t>Odstranění izolace proti zemní vlhkosti svislé</t>
  </si>
  <si>
    <t>138</t>
  </si>
  <si>
    <t>Odstranění izolace proti zemní vlhkosti na ploše svislé S</t>
  </si>
  <si>
    <t>70,716</t>
  </si>
  <si>
    <t>711161112</t>
  </si>
  <si>
    <t>Izolace proti zemní vlhkosti nopovou fólií vodorovná, nopek v 8,0 mm, tl do 0,6 mm</t>
  </si>
  <si>
    <t>140</t>
  </si>
  <si>
    <t>Izolace proti zemní vlhkosti a beztlakové vodě nopovými fóliemi na ploše vodorovné V vrstva ochranná, odvětrávací a drenážní výška nopku 8,0 mm, tl. fólie do 0,6 mm</t>
  </si>
  <si>
    <t>69</t>
  </si>
  <si>
    <t>711161212</t>
  </si>
  <si>
    <t>Izolace proti zemní vlhkosti nopovou fólií svislá, nopek v 8,0 mm, tl do 0,6 mm</t>
  </si>
  <si>
    <t>142</t>
  </si>
  <si>
    <t>Izolace proti zemní vlhkosti a beztlakové vodě nopovými fóliemi na ploše svislé S vrstva ochranná, odvětrávací a drenážní výška nopku 8,0 mm, tl. fólie do 0,6 mm</t>
  </si>
  <si>
    <t>998711203</t>
  </si>
  <si>
    <t>Přesun hmot procentní pro izolace proti vodě, vlhkosti a plynům v objektech v do 60 m</t>
  </si>
  <si>
    <t>%</t>
  </si>
  <si>
    <t>144</t>
  </si>
  <si>
    <t>Přesun hmot pro izolace proti vodě, vlhkosti a plynům stanovený procentní sazbou (%) z ceny vodorovná dopravní vzdálenost do 50 m v objektech výšky přes 12 do 60 m</t>
  </si>
  <si>
    <t>713</t>
  </si>
  <si>
    <t>Izolace tepelné</t>
  </si>
  <si>
    <t>165</t>
  </si>
  <si>
    <t>713100</t>
  </si>
  <si>
    <t>Dodávka a montáž dilatace mezi objekty z minerální vaty 2 x80 mm</t>
  </si>
  <si>
    <t>146</t>
  </si>
  <si>
    <t>71</t>
  </si>
  <si>
    <t>713131141</t>
  </si>
  <si>
    <t>Montáž izolace tepelné stěn a základů lepením celoplošně rohoží, pásů, dílců, desek</t>
  </si>
  <si>
    <t>148</t>
  </si>
  <si>
    <t>Montáž tepelné izolace stěn rohožemi, pásy, deskami, dílci, bloky (izolační materiál ve specifikaci) lepením celoplošně</t>
  </si>
  <si>
    <t>233,196</t>
  </si>
  <si>
    <t>150</t>
  </si>
  <si>
    <t>73</t>
  </si>
  <si>
    <t>63148101</t>
  </si>
  <si>
    <t>deska tepelně izolační minerální univerzální λ=0,038-0,039 tl 50mm</t>
  </si>
  <si>
    <t>152</t>
  </si>
  <si>
    <t>160</t>
  </si>
  <si>
    <t>154</t>
  </si>
  <si>
    <t>"zateplení atiky"47,00</t>
  </si>
  <si>
    <t>161</t>
  </si>
  <si>
    <t>63152099</t>
  </si>
  <si>
    <t>pás tepelně izolační univerzální λ=0,033 tl 100mm</t>
  </si>
  <si>
    <t>156</t>
  </si>
  <si>
    <t>47*1,05 "Přepočtené koeficientem množství</t>
  </si>
  <si>
    <t>998713203</t>
  </si>
  <si>
    <t>Přesun hmot procentní pro izolace tepelné v objektech v do 24 m</t>
  </si>
  <si>
    <t>158</t>
  </si>
  <si>
    <t>Přesun hmot pro izolace tepelné stanovený procentní sazbou (%) z ceny vodorovná dopravní vzdálenost do 50 m v objektech výšky přes 12 do 24 m</t>
  </si>
  <si>
    <t>741-1</t>
  </si>
  <si>
    <t>Elektroinstalace - dodávka</t>
  </si>
  <si>
    <t>75</t>
  </si>
  <si>
    <t>Pol1</t>
  </si>
  <si>
    <t>Kabel silový Cu, PVC izolace 600V/1kV, -40ºC - +70ºC, 1-CYKY J  3x2,5mm2 odolnost proti šíření plamene dle ČSN EN 60332-1</t>
  </si>
  <si>
    <t>Kabel silový Cu, PVC izolace 600V/1kV, -40ºC - +70ºC, 1-CYKY J 3x2,5mm2 odolnost proti šíření plamene dle ČSN EN 60332-1</t>
  </si>
  <si>
    <t>Pol10</t>
  </si>
  <si>
    <t>Jímací vedení AlMgSi Ø 8</t>
  </si>
  <si>
    <t>162</t>
  </si>
  <si>
    <t>77</t>
  </si>
  <si>
    <t>Pol11</t>
  </si>
  <si>
    <t>DrátT FeZn 10</t>
  </si>
  <si>
    <t>Pol12</t>
  </si>
  <si>
    <t>zemnící pásek FeZn 30/4</t>
  </si>
  <si>
    <t>166</t>
  </si>
  <si>
    <t>79</t>
  </si>
  <si>
    <t>Pol13</t>
  </si>
  <si>
    <t>SU svorka univerzální</t>
  </si>
  <si>
    <t>168</t>
  </si>
  <si>
    <t>Pol14</t>
  </si>
  <si>
    <t>SS  svorka spojovací</t>
  </si>
  <si>
    <t>170</t>
  </si>
  <si>
    <t>SS svorka spojovací</t>
  </si>
  <si>
    <t>81</t>
  </si>
  <si>
    <t>Pol15</t>
  </si>
  <si>
    <t>SK svorka křížová</t>
  </si>
  <si>
    <t>172</t>
  </si>
  <si>
    <t>Pol16</t>
  </si>
  <si>
    <t>SZ  svorka zkušební</t>
  </si>
  <si>
    <t>174</t>
  </si>
  <si>
    <t>SZ svorka zkušební</t>
  </si>
  <si>
    <t>83</t>
  </si>
  <si>
    <t>Pol17</t>
  </si>
  <si>
    <t>Štítek</t>
  </si>
  <si>
    <t>176</t>
  </si>
  <si>
    <t>Pol18</t>
  </si>
  <si>
    <t>SR02 svorka hromosvodová</t>
  </si>
  <si>
    <t>178</t>
  </si>
  <si>
    <t>85</t>
  </si>
  <si>
    <t>Pol19</t>
  </si>
  <si>
    <t>SR03 svorka hromosvodová</t>
  </si>
  <si>
    <t>180</t>
  </si>
  <si>
    <t>Pol2</t>
  </si>
  <si>
    <t>Kabel silový Cu, PVC izolace 600V/1kV, -40ºC - +70ºC, 1-CYKY J  3x1,5mm2 odolnost proti šíření plamene dle ČSN EN 60332-1</t>
  </si>
  <si>
    <t>182</t>
  </si>
  <si>
    <t>Kabel silový Cu, PVC izolace 600V/1kV, -40ºC - +70ºC, 1-CYKY J 3x1,5mm2 odolnost proti šíření plamene dle ČSN EN 60332-1</t>
  </si>
  <si>
    <t>87</t>
  </si>
  <si>
    <t>Pol20</t>
  </si>
  <si>
    <t>Ochranný úhelník délka  2m</t>
  </si>
  <si>
    <t>184</t>
  </si>
  <si>
    <t>Ochranný úhelník délka 2m</t>
  </si>
  <si>
    <t>Pol21</t>
  </si>
  <si>
    <t>Držák úhelníku</t>
  </si>
  <si>
    <t>186</t>
  </si>
  <si>
    <t>89</t>
  </si>
  <si>
    <t>Pol22</t>
  </si>
  <si>
    <t>Podpěry vedení do zateplené fasády</t>
  </si>
  <si>
    <t>188</t>
  </si>
  <si>
    <t>Pol23</t>
  </si>
  <si>
    <t>Podpěra vedení na střeše</t>
  </si>
  <si>
    <t>190</t>
  </si>
  <si>
    <t>91</t>
  </si>
  <si>
    <t>Pol24</t>
  </si>
  <si>
    <t>Gumoasfaltový nátěr</t>
  </si>
  <si>
    <t>192</t>
  </si>
  <si>
    <t>Pol25</t>
  </si>
  <si>
    <t>Jímací tyč  délky 1m</t>
  </si>
  <si>
    <t>194</t>
  </si>
  <si>
    <t>Jímací tyč délky 1m</t>
  </si>
  <si>
    <t>93</t>
  </si>
  <si>
    <t>Pol26</t>
  </si>
  <si>
    <t>Pomocný jímač 0,5 m včetně uchycení</t>
  </si>
  <si>
    <t>196</t>
  </si>
  <si>
    <t>Pol27</t>
  </si>
  <si>
    <t>Izolovaný držák jímacího vedení l=0,5m</t>
  </si>
  <si>
    <t>198</t>
  </si>
  <si>
    <t>95</t>
  </si>
  <si>
    <t>Pol28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</si>
  <si>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</t>
  </si>
  <si>
    <t>200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</si>
  <si>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5% z nosného materiálu</t>
  </si>
  <si>
    <t>Pol3</t>
  </si>
  <si>
    <t>Elektroinstalační lišta vkládací LV 40x20</t>
  </si>
  <si>
    <t>202</t>
  </si>
  <si>
    <t>97</t>
  </si>
  <si>
    <t>Pol4</t>
  </si>
  <si>
    <t>Krabice plastová rozboč na omítku svorky do  4mm2</t>
  </si>
  <si>
    <t>204</t>
  </si>
  <si>
    <t>Krabice plastová rozboč na omítku svorky do 4mm2</t>
  </si>
  <si>
    <t>Pol5</t>
  </si>
  <si>
    <t>Plastová revizní dvířka RD rozměru 900 x 500 mm se zámkem a 2 klíči, pro montáž na stěnu a do obkladu, do zdi, pomocí šroubů nebo lepidla, vyrobeno z plast ABS s přídavkem UV stabilizátoru.</t>
  </si>
  <si>
    <t>206</t>
  </si>
  <si>
    <t>99</t>
  </si>
  <si>
    <t>Pol6</t>
  </si>
  <si>
    <t>svorky WAGO</t>
  </si>
  <si>
    <t>208</t>
  </si>
  <si>
    <t>Pol7</t>
  </si>
  <si>
    <t>Upevňovací bod hmoždinkou PVC</t>
  </si>
  <si>
    <t>210</t>
  </si>
  <si>
    <t>101</t>
  </si>
  <si>
    <t>Pol8</t>
  </si>
  <si>
    <t>Požární prostupy stěnou</t>
  </si>
  <si>
    <t>212</t>
  </si>
  <si>
    <t>Pol9</t>
  </si>
  <si>
    <t>Protipožární tmel tuba 300ml</t>
  </si>
  <si>
    <t>214</t>
  </si>
  <si>
    <t>741-2</t>
  </si>
  <si>
    <t>Elektroinstalace - montáž</t>
  </si>
  <si>
    <t>103</t>
  </si>
  <si>
    <t>Pol29</t>
  </si>
  <si>
    <t>Montáž kabelů měděných bez ukončení uložených v trubkách zatažených plných kulatých nebo bezhalogenových (CYKY) počtu a průřezu žil 3x1,5 až 6 mm2    741122122</t>
  </si>
  <si>
    <t>216</t>
  </si>
  <si>
    <t>Montáž kabelů měděných bez ukončení uložených v trubkách zatažených plných kulatých nebo bezhalogenových (CYKY) počtu a průřezu žil 3x1,5 až 6 mm2 741122122</t>
  </si>
  <si>
    <t>Pol30</t>
  </si>
  <si>
    <t>Montáž lišt a kanálků elektroinstalačních se spojkami, ohyby a rohy a s nasunutím do krabic vkládacích s víčkem, šířky do 60 mm    741110511</t>
  </si>
  <si>
    <t>218</t>
  </si>
  <si>
    <t>Montáž lišt a kanálků elektroinstalačních se spojkami, ohyby a rohy a s nasunutím do krabic vkládacích s víčkem, šířky do 60 mm 741110511</t>
  </si>
  <si>
    <t>105</t>
  </si>
  <si>
    <t>220</t>
  </si>
  <si>
    <t>Pol31</t>
  </si>
  <si>
    <t>Ukončení celoplastových kabelů  HZS</t>
  </si>
  <si>
    <t>hod</t>
  </si>
  <si>
    <t>222</t>
  </si>
  <si>
    <t>Ukončení celoplastových kabelů HZS</t>
  </si>
  <si>
    <t>107</t>
  </si>
  <si>
    <t>Pol32</t>
  </si>
  <si>
    <t>Montáž krabic elektroinstalačních rozvodek  se zapojením vodičů na svorkovnici nástěnných plastových čtyřhranných pro vodiče  o do 4mm2 741112111</t>
  </si>
  <si>
    <t>224</t>
  </si>
  <si>
    <t>Montáž krabic elektroinstalačních rozvodek se zapojením vodičů na svorkovnici nástěnných plastových čtyřhranných pro vodiče o do 4mm2 741112111</t>
  </si>
  <si>
    <t>Pol33</t>
  </si>
  <si>
    <t>Montáž plastových revizních dvířek  rozměru 600 x 900 mm se zámkem a 2 klíči, pro montáž na stěnu a do obkladu, do zdi, pomocí šroubů nebo lepidla, vyrobeno z plast ABS s přídavkem UV stabilizátoru.  1ks HZS</t>
  </si>
  <si>
    <t>226</t>
  </si>
  <si>
    <t>Montáž plastových revizních dvířek rozměru 600 x 900 mm se zámkem a 2 klíči, pro montáž na stěnu a do obkladu, do zdi, pomocí šroubů nebo lepidla, vyrobeno z plast ABS s přídavkem UV stabilizátoru. 1ks HZS</t>
  </si>
  <si>
    <t>109</t>
  </si>
  <si>
    <t>Pol34</t>
  </si>
  <si>
    <t>HZS Montáž svorek WAGO se zapojením vodičů  40ks HZS</t>
  </si>
  <si>
    <t>228</t>
  </si>
  <si>
    <t>HZS Montáž svorek WAGO se zapojením vodičů 40ks HZS</t>
  </si>
  <si>
    <t>Pol35</t>
  </si>
  <si>
    <t>Osazení kotevních prvků  hmoždinek včetně vyvrtání otvorů, pro upevnění elektroinstalací ve stěnách cihelných, vnějšího průměru do 8 mm    460690031</t>
  </si>
  <si>
    <t>230</t>
  </si>
  <si>
    <t>Osazení kotevních prvků hmoždinek včetně vyvrtání otvorů, pro upevnění elektroinstalací ve stěnách cihelných, vnějšího průměru do 8 mm 460690031</t>
  </si>
  <si>
    <t>111</t>
  </si>
  <si>
    <t>Pol36</t>
  </si>
  <si>
    <t>Demontáž hromosvodového vedení bez zachování funkčnosti, svodových drátů nebo lan na rovné střeše, průměru do 8mm 741421811</t>
  </si>
  <si>
    <t>232</t>
  </si>
  <si>
    <t>Pol37</t>
  </si>
  <si>
    <t>Demontáž stávajících dveří rozvaděčů ve fasáďě HZS</t>
  </si>
  <si>
    <t>234</t>
  </si>
  <si>
    <t>113</t>
  </si>
  <si>
    <t>Pol38</t>
  </si>
  <si>
    <t>Přeložení stávajícího domovního tabla HZS</t>
  </si>
  <si>
    <t>236</t>
  </si>
  <si>
    <t>Pol39</t>
  </si>
  <si>
    <t>Přeložení stávajícíhch kabelových tras z důvodu zateplení stropu sklepů HZS</t>
  </si>
  <si>
    <t>238</t>
  </si>
  <si>
    <t>115</t>
  </si>
  <si>
    <t>Pol40</t>
  </si>
  <si>
    <t>Přeložení stávajícího vypínače osvětlení na půdě HZS</t>
  </si>
  <si>
    <t>240</t>
  </si>
  <si>
    <t>Pol41</t>
  </si>
  <si>
    <t>Montáž hromosvodného vedení svodových drátů nebo lan s podpěrami, Ø do 10 mm 741420001</t>
  </si>
  <si>
    <t>242</t>
  </si>
  <si>
    <t>117</t>
  </si>
  <si>
    <t>Pol42</t>
  </si>
  <si>
    <t>Montáž hromosvodného vedení svodových drátů nebo lan bez podpěr, Ø do 10 mm 741420011</t>
  </si>
  <si>
    <t>244</t>
  </si>
  <si>
    <t>Pol43</t>
  </si>
  <si>
    <t>Montáž uzemňovacího vedení s upevněním, propojením a připojením pomocí svorek v zemi s izolací spojů pásku průřezu do 120 mm2 v městské zástavbě 741410021</t>
  </si>
  <si>
    <t>246</t>
  </si>
  <si>
    <t>119</t>
  </si>
  <si>
    <t>Pol44</t>
  </si>
  <si>
    <t>Montáž hromosvodného vedení svorek se 2 šrouby 741420021</t>
  </si>
  <si>
    <t>248</t>
  </si>
  <si>
    <t>Pol45</t>
  </si>
  <si>
    <t>Montáž hromosvodného vedení svorek se 3 a více šrouby 741420022</t>
  </si>
  <si>
    <t>250</t>
  </si>
  <si>
    <t>121</t>
  </si>
  <si>
    <t>Pol46</t>
  </si>
  <si>
    <t>Montáž hromosvodného vedení ochranných prvků a doplňků štítků k označení svodů 210220401</t>
  </si>
  <si>
    <t>252</t>
  </si>
  <si>
    <t>Pol47</t>
  </si>
  <si>
    <t>Montáž hromosvodného vedení  ochranných prvků úhelníků nebo trubek s držáky do zdiva 741420052</t>
  </si>
  <si>
    <t>Montáž hromosvodného vedení ochranných prvků úhelníků nebo trubek s držáky do zdiva 741420052</t>
  </si>
  <si>
    <t>123</t>
  </si>
  <si>
    <t>Pol48</t>
  </si>
  <si>
    <t>Montáž jímacích tyčí délky do 3m 741430004</t>
  </si>
  <si>
    <t>256</t>
  </si>
  <si>
    <t>Pol49</t>
  </si>
  <si>
    <t>Montáž oddáleného vedení, izolační tyče 741420121</t>
  </si>
  <si>
    <t>258</t>
  </si>
  <si>
    <t>125</t>
  </si>
  <si>
    <t>Pol50</t>
  </si>
  <si>
    <t>Ochrana zemní svorky asfaltovým nátěrem HZS</t>
  </si>
  <si>
    <t>260</t>
  </si>
  <si>
    <t>Pol51</t>
  </si>
  <si>
    <t>Montáž hromosvodného vedení ochranných prvků a doplňků napínacích šroubů s okem s vypnutím svodového vodiče 210220411</t>
  </si>
  <si>
    <t>262</t>
  </si>
  <si>
    <t>127</t>
  </si>
  <si>
    <t>Pol52</t>
  </si>
  <si>
    <t>Zemní práce- ruční výkop HZS</t>
  </si>
  <si>
    <t>264</t>
  </si>
  <si>
    <t>Pol53</t>
  </si>
  <si>
    <t>Napojení svodu na uzemnění   4ks HZS</t>
  </si>
  <si>
    <t>266</t>
  </si>
  <si>
    <t>Napojení svodu na uzemnění 4ks HZS</t>
  </si>
  <si>
    <t>129</t>
  </si>
  <si>
    <t>Pol54</t>
  </si>
  <si>
    <t>Práce nezahrnuté v cenících 21M.46M, zapsané do montážního deníku a potvrzené investorem HZS</t>
  </si>
  <si>
    <t>268</t>
  </si>
  <si>
    <t>Pol55</t>
  </si>
  <si>
    <t>Zakreslení skutečného stavu  HZS</t>
  </si>
  <si>
    <t>270</t>
  </si>
  <si>
    <t>Zakreslení skutečného stavu HZS</t>
  </si>
  <si>
    <t>131</t>
  </si>
  <si>
    <t>Pol56</t>
  </si>
  <si>
    <t>Podíl prací jiných profesí než elektro HZS</t>
  </si>
  <si>
    <t>272</t>
  </si>
  <si>
    <t>Pol57</t>
  </si>
  <si>
    <t>Měření zemních odporů zemniče, prvního nebo samostatného 210280211</t>
  </si>
  <si>
    <t>274</t>
  </si>
  <si>
    <t>133</t>
  </si>
  <si>
    <t>Pol58</t>
  </si>
  <si>
    <t>Příplatek k ceně za daždý další zemníč v síti 210280215</t>
  </si>
  <si>
    <t>276</t>
  </si>
  <si>
    <t>762</t>
  </si>
  <si>
    <t>Konstrukce tesařské</t>
  </si>
  <si>
    <t>762112110</t>
  </si>
  <si>
    <t>Montáž tesařských stěn na hladko z hraněného řeziva průřezové plochy do 120 cm2</t>
  </si>
  <si>
    <t>278</t>
  </si>
  <si>
    <t>Montáž konstrukce stěn a příček na hladko (bez zářezů) z hraněného a polohraněného řeziva, průřezové plochy do 120 cm2</t>
  </si>
  <si>
    <t>"zateplení štítu objektu B"2,91*12*2+12,00*2</t>
  </si>
  <si>
    <t>135</t>
  </si>
  <si>
    <t>60514114</t>
  </si>
  <si>
    <t>řezivo jehličnaté lať impregnovaná dl 4 m</t>
  </si>
  <si>
    <t>m3</t>
  </si>
  <si>
    <t>280</t>
  </si>
  <si>
    <t>93,84*0,05*0,075*1,10</t>
  </si>
  <si>
    <t>762195000</t>
  </si>
  <si>
    <t>Spojovací prostředky pro montáž stěn, příček, bednění stěn</t>
  </si>
  <si>
    <t>282</t>
  </si>
  <si>
    <t>Spojovací prostředky stěn a příček hřebíky, svory, fixační prkna</t>
  </si>
  <si>
    <t>0,387</t>
  </si>
  <si>
    <t>137</t>
  </si>
  <si>
    <t>762421026</t>
  </si>
  <si>
    <t>Obložení stropu z desek OSB tl 22 mm nebroušených na pero a drážku šroubovaných</t>
  </si>
  <si>
    <t>284</t>
  </si>
  <si>
    <t>Obložení stropů nebo střešních podhledů z dřevoštěpkových desek OSB šroubovaných na pero a drážku nebroušených, tloušťky desky 22 mm</t>
  </si>
  <si>
    <t>"k atice"6,15*0,55*2</t>
  </si>
  <si>
    <t>762495000</t>
  </si>
  <si>
    <t>Spojovací prostředky pro montáž olištování, obložení stropů, střešních podhledů a stěn</t>
  </si>
  <si>
    <t>286</t>
  </si>
  <si>
    <t>Spojovací prostředky olištování spár, obložení stropů, střešních podhledů a stěn hřebíky, vruty</t>
  </si>
  <si>
    <t>764</t>
  </si>
  <si>
    <t>Konstrukce klempířské</t>
  </si>
  <si>
    <t>139</t>
  </si>
  <si>
    <t>764002841</t>
  </si>
  <si>
    <t>Demontáž oplechování horních ploch zdí a nadezdívek do suti</t>
  </si>
  <si>
    <t>288</t>
  </si>
  <si>
    <t>Demontáž klempířských konstrukcí oplechování horních ploch zdí a nadezdívek do suti</t>
  </si>
  <si>
    <t>764002851</t>
  </si>
  <si>
    <t>Demontáž oplechování parapetů do suti</t>
  </si>
  <si>
    <t>290</t>
  </si>
  <si>
    <t>Demontáž klempířských konstrukcí oplechování parapetů do suti</t>
  </si>
  <si>
    <t>"ozn 11"105,74</t>
  </si>
  <si>
    <t>141</t>
  </si>
  <si>
    <t>764004861</t>
  </si>
  <si>
    <t>Demontáž svodu do suti</t>
  </si>
  <si>
    <t>292</t>
  </si>
  <si>
    <t>Demontáž klempířských konstrukcí svodu do suti</t>
  </si>
  <si>
    <t>"ozn 13"38,80</t>
  </si>
  <si>
    <t>764226402</t>
  </si>
  <si>
    <t>Oplechování parapetů rovných mechanicky kotvené z Al plechu rš 200 mm</t>
  </si>
  <si>
    <t>294</t>
  </si>
  <si>
    <t>Oplechování parapetů z hliníkového plechu rovných mechanicky kotvené, bez rohů rš 200 mm</t>
  </si>
  <si>
    <t>"ozn.K2"4,40</t>
  </si>
  <si>
    <t>143</t>
  </si>
  <si>
    <t>764226403</t>
  </si>
  <si>
    <t>Oplechování parapetů rovných mechanicky kotvené z Al plechu rš 260 mm</t>
  </si>
  <si>
    <t>296</t>
  </si>
  <si>
    <t>Oplechování parapetů z hliníkového eloxovaného plechu rovných mechanicky kotvené, bez rohů rš 260 mm</t>
  </si>
  <si>
    <t>"ozn.K3"21,50</t>
  </si>
  <si>
    <t>764226404</t>
  </si>
  <si>
    <t>Oplechování parapetů rovných mechanicky kotvené z Al plechu rš 370 mm</t>
  </si>
  <si>
    <t>298</t>
  </si>
  <si>
    <t>Oplechování parapetů z hliníkového eloxovanéh plechu rovných mechanicky kotvené, bez rohů rš 370 mm</t>
  </si>
  <si>
    <t>"ozn K4"103,10</t>
  </si>
  <si>
    <t>145</t>
  </si>
  <si>
    <t>764226405</t>
  </si>
  <si>
    <t>Oplechování parapetů rovných mechanicky kotvené z Al plechu rš 400 mm</t>
  </si>
  <si>
    <t>300</t>
  </si>
  <si>
    <t>Oplechování parapetů z hliníkového plechu rovných mechanicky kotvené, bez rohů rš 400 mm</t>
  </si>
  <si>
    <t>"ozn K1"8,42</t>
  </si>
  <si>
    <t>764226408</t>
  </si>
  <si>
    <t>Oplechování parapetů rovných mechanicky kotvené z Al plechu rš 740 mm</t>
  </si>
  <si>
    <t>302</t>
  </si>
  <si>
    <t>Oplechování parapetů z hliníkového eloxovaného plechu plechu rovných mechanicky kotvené, bez rohů rš 740 mm</t>
  </si>
  <si>
    <t>"ozn K6"21,90</t>
  </si>
  <si>
    <t>147</t>
  </si>
  <si>
    <t>764226409</t>
  </si>
  <si>
    <t>Oplechování parapetů rovných mechanicky kotvené z Al plechu rš 830 mm</t>
  </si>
  <si>
    <t>304</t>
  </si>
  <si>
    <t>Oplechování parapetů z hliníkovéhoeloxovaného plechu rovných mechanicky kotvené, bez rohů rš 830 mm</t>
  </si>
  <si>
    <t>"ozn K5"11,0</t>
  </si>
  <si>
    <t>998764203</t>
  </si>
  <si>
    <t>Přesun hmot procentní pro konstrukce klempířské v objektech v do 24 m</t>
  </si>
  <si>
    <t>306</t>
  </si>
  <si>
    <t>Přesun hmot pro konstrukce klempířské stanovený procentní sazbou (%) z ceny vodorovná dopravní vzdálenost do 50 m v objektech výšky přes 12 do 24 m</t>
  </si>
  <si>
    <t>765</t>
  </si>
  <si>
    <t>Krytina skládaná</t>
  </si>
  <si>
    <t>149</t>
  </si>
  <si>
    <t>765144007</t>
  </si>
  <si>
    <t>Krytina z polykarbonátových komůrkových desek rovných tl. 25 mm na kovovou konstrukci</t>
  </si>
  <si>
    <t>308</t>
  </si>
  <si>
    <t>Krytina z polykarbonátových desek rovných komůrkových, na konstrukci kovovou tloušťky 25 mm</t>
  </si>
  <si>
    <t>12,359+12,359</t>
  </si>
  <si>
    <t>998765203</t>
  </si>
  <si>
    <t>Přesun hmot procentní pro krytiny skládané v objektech v do 24 m</t>
  </si>
  <si>
    <t>310</t>
  </si>
  <si>
    <t>Přesun hmot pro krytiny skládané stanovený procentní sazbou (%) z ceny vodorovná dopravní vzdálenost do 50 m v objektech výšky přes 12 do 24 m</t>
  </si>
  <si>
    <t>767</t>
  </si>
  <si>
    <t>Konstrukce zámečnické</t>
  </si>
  <si>
    <t>151</t>
  </si>
  <si>
    <t>767995114</t>
  </si>
  <si>
    <t>Montáž atypických zámečnických konstrukcí hmotnosti do 50 kg</t>
  </si>
  <si>
    <t>312</t>
  </si>
  <si>
    <t>Montáž ostatních atypických zámečnických konstrukcí hmotnosti přes 20 do 50 kg</t>
  </si>
  <si>
    <t>553200</t>
  </si>
  <si>
    <t>Ocelová konstrukce vstupního přístřešku, žárový pozink</t>
  </si>
  <si>
    <t>314</t>
  </si>
  <si>
    <t>153</t>
  </si>
  <si>
    <t>767996701</t>
  </si>
  <si>
    <t>Demontáž atypických zámečnických konstrukcí řezáním hmotnosti jednotlivých dílů do 50 kg</t>
  </si>
  <si>
    <t>316</t>
  </si>
  <si>
    <t>Demontáž ostatních zámečnických konstrukcí o hmotnosti jednotlivých dílů řezáním do 50 kg</t>
  </si>
  <si>
    <t>998767203</t>
  </si>
  <si>
    <t>Přesun hmot procentní pro zámečnické konstrukce v objektech v do 24 m</t>
  </si>
  <si>
    <t>318</t>
  </si>
  <si>
    <t>Přesun hmot pro zámečnické konstrukce stanovený procentní sazbou (%) z ceny vodorovná dopravní vzdálenost do 50 m v objektech výšky přes 12 do 24 m</t>
  </si>
  <si>
    <t>768</t>
  </si>
  <si>
    <t>Plastové konstrukce</t>
  </si>
  <si>
    <t>155</t>
  </si>
  <si>
    <t>768100</t>
  </si>
  <si>
    <t>D+M plastové vertikální dilatační lišty ozn. 3</t>
  </si>
  <si>
    <t>320</t>
  </si>
  <si>
    <t>16,00</t>
  </si>
  <si>
    <t>783</t>
  </si>
  <si>
    <t>Dokončovací práce - nátěry</t>
  </si>
  <si>
    <t>783100</t>
  </si>
  <si>
    <t>Nátěr práškovou barvou ozn. 11a+11b+13+14</t>
  </si>
  <si>
    <t>322</t>
  </si>
  <si>
    <t>21,70</t>
  </si>
  <si>
    <t>HZS</t>
  </si>
  <si>
    <t>Hodinové zúčtovací sazby</t>
  </si>
  <si>
    <t>157</t>
  </si>
  <si>
    <t>HZS1301</t>
  </si>
  <si>
    <t>Hodinová zúčtovací sazba zedník</t>
  </si>
  <si>
    <t>262144</t>
  </si>
  <si>
    <t>324</t>
  </si>
  <si>
    <t>Hodinové zúčtovací sazby profesí HSV provádění konstrukcí zedník</t>
  </si>
  <si>
    <t>223 - SO 223 Objekt 3021-...</t>
  </si>
  <si>
    <t xml:space="preserve">    771 - Podlahy z dlaždic</t>
  </si>
  <si>
    <t xml:space="preserve">    776 - Podlahy povlakové</t>
  </si>
  <si>
    <t xml:space="preserve">    787 - Dokončovací práce - zasklívání</t>
  </si>
  <si>
    <t>0620</t>
  </si>
  <si>
    <t>D+M vyplnění otvorů po demontovaném chrliči</t>
  </si>
  <si>
    <t>631362021</t>
  </si>
  <si>
    <t>Výztuž mazanin svařovanými sítěmi Kari</t>
  </si>
  <si>
    <t>Výztuž mazanin ze svařovaných sítí z drátů typu KARI</t>
  </si>
  <si>
    <t>632450134</t>
  </si>
  <si>
    <t>Vyrovnávací cementový potěr tl do 50 mm ze suchých směsí provedený v ploše</t>
  </si>
  <si>
    <t>Potěr cementový vyrovnávací ze suchých směsí v ploše o průměrné (střední) tl. přes 40 do 50 mm</t>
  </si>
  <si>
    <t>30,985</t>
  </si>
  <si>
    <t>952901111</t>
  </si>
  <si>
    <t>Vyčištění budov bytové a občanské výstavby při výšce podlaží do 4 m</t>
  </si>
  <si>
    <t>Vyčištění budov nebo objektů před předáním do užívání budov bytové nebo občanské výstavby, světlé výšky podlaží do 4 m</t>
  </si>
  <si>
    <t>35,887</t>
  </si>
  <si>
    <t>953941621</t>
  </si>
  <si>
    <t>Osazování konzol ve zdivu betonovém</t>
  </si>
  <si>
    <t>Osazení drobných kovových výrobků bez jejich dodání s vysekáním kapes pro upevňovací prvky se zazděním, zabetonováním nebo zalitím konzol, ve zdivu betonovém</t>
  </si>
  <si>
    <t>"zábradlí lodžie" 9*4</t>
  </si>
  <si>
    <t>"sušák na prádlo"8</t>
  </si>
  <si>
    <t>"sklopný sušýk"8</t>
  </si>
  <si>
    <t>42392870</t>
  </si>
  <si>
    <t>konzola 100/100-27 otvor D 11mm</t>
  </si>
  <si>
    <t>konzola 100/100-27 otvor D 11mm
Demontáž chrliče u lodžií v 1. NP</t>
  </si>
  <si>
    <t>965042131</t>
  </si>
  <si>
    <t>Bourání podkladů pod dlažby nebo mazanin betonových nebo z litého asfaltu tl do 100 mm pl do 4 m2</t>
  </si>
  <si>
    <t>Bourání mazanin betonových nebo z litého asfaltu tl. do 100 mm, plochy do 4 m2</t>
  </si>
  <si>
    <t>0,235</t>
  </si>
  <si>
    <t>965042141</t>
  </si>
  <si>
    <t>Bourání podkladů pod dlažby nebo mazanin betonových nebo z litého asfaltu tl do 100 mm pl přes 4 m2</t>
  </si>
  <si>
    <t>Bourání mazanin betonových nebo z litého asfaltu tl. do 100 mm, plochy přes 4 m2</t>
  </si>
  <si>
    <t>965081212</t>
  </si>
  <si>
    <t>Bourání podlah z dlaždic keramických nebo xylolitových tl do 10 mm plochy do 1 m2</t>
  </si>
  <si>
    <t>Bourání podlah z dlaždic bez podkladního lože nebo mazaniny, s jakoukoliv výplní spár keramických nebo xylolitových tl. do 10 mm, plochy do 1 m2</t>
  </si>
  <si>
    <t>965081213</t>
  </si>
  <si>
    <t>Bourání podlah z dlaždic keramických nebo xylolitových tl do 10 mm plochy přes 1 m2</t>
  </si>
  <si>
    <t>Bourání podlah z dlaždic bez podkladního lože nebo mazaniny, s jakoukoliv výplní spár keramických nebo xylolitových tl. do 10 mm, plochy přes 1 m2</t>
  </si>
  <si>
    <t>976071111</t>
  </si>
  <si>
    <t>Vybourání kovových madel a zábradlí</t>
  </si>
  <si>
    <t>Vybourání kovových madel, zábradlí, dvířek, zděří, kotevních želez madel a zábradlí</t>
  </si>
  <si>
    <t>"ozn 10"2,37</t>
  </si>
  <si>
    <t>"ozn 10 bourací práce"24,671</t>
  </si>
  <si>
    <t>976074121</t>
  </si>
  <si>
    <t>Vybourání kotevních želez ze zdiva cihelného na MV nebo MVC</t>
  </si>
  <si>
    <t>Vybourání kovových madel, zábradlí, dvířek, zděří, kotevních želez kotevních želez zapuštěných do 300 mm, ve zdivu nebo dlažbě z cihel na maltu vápennou nebo vápenocementovou</t>
  </si>
  <si>
    <t>"ozn 9+12"8,00</t>
  </si>
  <si>
    <t>976082141</t>
  </si>
  <si>
    <t>Vybourání objímek, držáků nebo věšáků ze zdiva betonového</t>
  </si>
  <si>
    <t>Vybourání drobných zámečnických a jiných konstrukcí objímek, držáků, věšáků, záclonových konzol, lustrových skob apod., ze zdiva betonového</t>
  </si>
  <si>
    <t>978059511</t>
  </si>
  <si>
    <t>Odsekání a odebrání obkladů stěn z vnitřních obkládaček plochy do 1 m2</t>
  </si>
  <si>
    <t>Odsekání obkladů stěn včetně otlučení podkladní omítky až na zdivo z obkládaček vnitřních, z jakýchkoliv materiálů, plochy do 1 m2</t>
  </si>
  <si>
    <t>1,468</t>
  </si>
  <si>
    <t>5,257*9</t>
  </si>
  <si>
    <t>711493111</t>
  </si>
  <si>
    <t>Izolace proti podpovrchové a tlakové vodě vodorovná těsnicí hmotou dvousložkovou na bázi cementu</t>
  </si>
  <si>
    <t>Izolace proti podpovrchové a tlakové vodě - ostatní na ploše vodorovné V dvousložkovou na bázi cementu</t>
  </si>
  <si>
    <t>"ozn 8"20,79</t>
  </si>
  <si>
    <t>25</t>
  </si>
  <si>
    <t>"ozn K2"4,46</t>
  </si>
  <si>
    <t>"ozn K1"10,8</t>
  </si>
  <si>
    <t>767100</t>
  </si>
  <si>
    <t>Dodávka a montáž věšáků na prádlo</t>
  </si>
  <si>
    <t>767161126</t>
  </si>
  <si>
    <t>Montáž zábradlí rovného z trubek do ocelové konstrukce hmotnosti do 30 kg</t>
  </si>
  <si>
    <t>Montáž zábradlí rovného z trubek nebo tenkostěnných profilů na ocelovou konstrukci, hmotnosti 1 m zábradlí přes 20 do 30 kg</t>
  </si>
  <si>
    <t>"ozn 17/Z/2"24,371</t>
  </si>
  <si>
    <t>5531001</t>
  </si>
  <si>
    <t>Obloukové zalomené zábradlí 3524x1060 mm- 7 ks</t>
  </si>
  <si>
    <t>Obloukové zalomené zábradlí 3524x1060 mm- 7 ks, navaření nových kotev na stávající kotvy v podlaze - 3 ks/1 zábradlí,plech navařit na původní kotvení a prošroubovaz s novým základem x 4 ks/1 ks zábradlí</t>
  </si>
  <si>
    <t>767200</t>
  </si>
  <si>
    <t>Dodávka a montáž věšáků na prádlo do okna</t>
  </si>
  <si>
    <t>771</t>
  </si>
  <si>
    <t>Podlahy z dlaždic</t>
  </si>
  <si>
    <t>771474113</t>
  </si>
  <si>
    <t>Montáž soklů z dlaždic keramických rovných flexibilní lepidlo v do 120 mm</t>
  </si>
  <si>
    <t>Montáž soklů z dlaždic keramických lepených flexibilním lepidlem rovných, výšky přes 90 do 120 mm</t>
  </si>
  <si>
    <t>40,10</t>
  </si>
  <si>
    <t>59761417</t>
  </si>
  <si>
    <t>sokl s položlábkem-dlažba keramická slinutá hladká do interiéru i exteriéru 200x90mm</t>
  </si>
  <si>
    <t>771474114</t>
  </si>
  <si>
    <t>Montáž soklů z dlaždic keramických rovných flexibilní lepidlo v do 150 mm</t>
  </si>
  <si>
    <t>Montáž soklů z dlaždic keramických lepených flexibilním lepidlem rovných, výšky přes 120 do 150 mm</t>
  </si>
  <si>
    <t>59761444</t>
  </si>
  <si>
    <t>dlažba keramická slinutá protiskluzná do interiéru i exteriéru pro vysoké mechanické namáhání přes 35 do 45ks/m2</t>
  </si>
  <si>
    <t>771574372</t>
  </si>
  <si>
    <t>Montáž podlah keramických pro mechanické zatížení protiskluzných lepených flexi rychletuhnoucím lepidlem do 85 ks/m2</t>
  </si>
  <si>
    <t>Montáž podlah z dlaždic keramických lepených flexibilním rychletuhnoucím lepidlem maloformátových pro vysoké mechanické zatížení protiskluzných nebo reliéfních (bezbariérových) přes 50 do 85 ks/m2</t>
  </si>
  <si>
    <t>771577131</t>
  </si>
  <si>
    <t>Příplatek k montáži podlah keramických lepených standardním lepidlem za plochu do 5 m2</t>
  </si>
  <si>
    <t>Montáž podlah z dlaždic keramických lepených standardním lepidlem Příplatek k cenám za plochu do 5 m2 jednotlivě</t>
  </si>
  <si>
    <t>776</t>
  </si>
  <si>
    <t>Podlahy povlakové</t>
  </si>
  <si>
    <t>776201811</t>
  </si>
  <si>
    <t>Demontáž lepených povlakových podlah bez podložky ručně</t>
  </si>
  <si>
    <t>Demontáž povlakových podlahovin lepených ručně bez podložky</t>
  </si>
  <si>
    <t>776410811</t>
  </si>
  <si>
    <t>Odstranění soklíků a lišt pryžových nebo plastových</t>
  </si>
  <si>
    <t>Demontáž soklíků nebo lišt pryžových nebo plastových</t>
  </si>
  <si>
    <t>Nátěr práškovou barvou ozn. 17/Z/3</t>
  </si>
  <si>
    <t>783301313</t>
  </si>
  <si>
    <t>Odmaštění zámečnických konstrukcí ředidlovým odmašťovačem</t>
  </si>
  <si>
    <t>Příprava podkladu zámečnických konstrukcí před provedením nátěru odmaštění odmašťovačem ředidlovým</t>
  </si>
  <si>
    <t>787</t>
  </si>
  <si>
    <t>Dokončovací práce - zasklívání</t>
  </si>
  <si>
    <t>787100</t>
  </si>
  <si>
    <t>Dodávka a montáž bezrámové zasklení lidžie 2170x1640 mm, materiál hliníkový rám, kalené sklo tl. 6 mm</t>
  </si>
  <si>
    <t>998787203</t>
  </si>
  <si>
    <t>Přesun hmot procentní pro zasklívání v objektech v do 24 m</t>
  </si>
  <si>
    <t>Přesun hmot pro zasklívání stanovený procentní sazbou (%) z ceny vodorovná dopravní vzdálenost do 50 m v objektech výšky přes 12 do 24 m</t>
  </si>
  <si>
    <t>233 - SO 233 Objekt 3021-...</t>
  </si>
  <si>
    <t xml:space="preserve">    1 - Zemní práce</t>
  </si>
  <si>
    <t>Zemní práce</t>
  </si>
  <si>
    <t>113202111</t>
  </si>
  <si>
    <t>Vytrhání obrub krajníků obrubníků stojatých</t>
  </si>
  <si>
    <t>Vytrhání obrub s vybouráním lože, s přemístěním hmot na skládku na vzdálenost do 3 m nebo s naložením na dopravní prostředek z krajníků nebo obrubníků stojatých</t>
  </si>
  <si>
    <t>132212112</t>
  </si>
  <si>
    <t>Hloubení rýh š do 800 mm v nesoudržných horninách třídy těžitelnosti I, skupiny 3 ručně</t>
  </si>
  <si>
    <t>Hloubení rýh šířky do 800 mm ručně zapažených i nezapažených, s urovnáním dna do předepsaného profilu a spádu v hornině třídy těžitelnosti I skupiny 3 nesoudržných</t>
  </si>
  <si>
    <t>132212212</t>
  </si>
  <si>
    <t>Hloubení rýh š do 2000 mm v nesoudržných horninách třídy těžitelnosti I, skupiny 3 ručně</t>
  </si>
  <si>
    <t>Hloubení rýh šířky přes 800 do 2 000 mm ručně zapažených i nezapažených, s urovnáním dna do předepsaného profilu a spádu v hornině třídy těžitelnosti I skupiny 3 nesoudržných</t>
  </si>
  <si>
    <t>37,108</t>
  </si>
  <si>
    <t>132312112</t>
  </si>
  <si>
    <t>Hloubení rýh š do 800 mm v nesoudržných horninách třídy těžitelnosti II, skupiny 4 ručně</t>
  </si>
  <si>
    <t>Hloubení rýh šířky do 800 mm ručně zapažených i nezapažených, s urovnáním dna do předepsaného profilu a spádu v hornině třídy těžitelnosti II skupiny 4 nesoudržných</t>
  </si>
  <si>
    <t>132312212</t>
  </si>
  <si>
    <t>Hloubení rýh š do 2000 mm v nesoudržných horninách třídy těžitelnosti II, skupiny 4 ručně</t>
  </si>
  <si>
    <t>Hloubení rýh šířky přes 800 do 2 000 mm ručně zapažených i nezapažených, s urovnáním dna do předepsaného profilu a spádu v hornině třídy těžitelnosti II skupiny 4 nesoudržných</t>
  </si>
  <si>
    <t>162351103</t>
  </si>
  <si>
    <t>Vodorovné přemístění do 500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</si>
  <si>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</si>
  <si>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odvoz na meziskládku a zpět na zásyp</t>
  </si>
  <si>
    <t>0,372+37,108</t>
  </si>
  <si>
    <t>37,48</t>
  </si>
  <si>
    <t>162351123</t>
  </si>
  <si>
    <t>Vodorovné přemístění do 500 m výkopku/sypaniny z hornin třídy těžitelnosti II, skupiny 4 a 5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</si>
  <si>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</si>
  <si>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74,96</t>
  </si>
  <si>
    <t>167151101</t>
  </si>
  <si>
    <t>Nakládání výkopku z hornin třídy těžitelnosti I, skupiny 1 až 3 do 100 m3</t>
  </si>
  <si>
    <t>Nakládání, skládání a překládání neulehlého výkopku nebo sypaniny strojně nakládání, množství do 100 m3, z horniny třídy těžitelnosti I, skupiny 1 až 3</t>
  </si>
  <si>
    <t>74,96/2</t>
  </si>
  <si>
    <t>167151102</t>
  </si>
  <si>
    <t>Nakládání výkopku z hornin třídy těžitelnosti II, skupiny 4 a 5 do 100 m3</t>
  </si>
  <si>
    <t>Nakládání, skládání a překládání neulehlého výkopku nebo sypaniny strojně nakládání, množství do 100 m3, z horniny třídy těžitelnosti II, skupiny 4 a 5</t>
  </si>
  <si>
    <t>171151111</t>
  </si>
  <si>
    <t>Uložení sypaniny z hornin nesoudržných sypkých do násypů zhutněných</t>
  </si>
  <si>
    <t>Uložení sypanin do násypů s rozprostřením sypaniny ve vrstvách a s hrubým urovnáním zhutněných z hornin nesoudržných sypkých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</si>
  <si>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</si>
  <si>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</si>
  <si>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</si>
  <si>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37,108+37,108</t>
  </si>
  <si>
    <t>631311125</t>
  </si>
  <si>
    <t>Mazanina tl do 120 mm z betonu prostého bez zvýšených nároků na prostředí tř. C 20/25</t>
  </si>
  <si>
    <t>Mazanina z betonu prostého bez zvýšených nároků na prostředí tl. přes 80 do 120 mm tř. C 20/25</t>
  </si>
  <si>
    <t>"ozn. 14"0,993</t>
  </si>
  <si>
    <t>631319012</t>
  </si>
  <si>
    <t>Příplatek k mazanině tl do 120 mm za přehlazení povrchu</t>
  </si>
  <si>
    <t>Příplatek k cenám mazanin za úpravu povrchu mazaniny přehlazením, mazanina tl. přes 80 do 120 mm</t>
  </si>
  <si>
    <t>632451456</t>
  </si>
  <si>
    <t>Potěr pískocementový tl do 50 mm tř. C 25 běžný</t>
  </si>
  <si>
    <t>Potěr pískocementový běžný tl. přes 40 do 50 mm tř. C 25</t>
  </si>
  <si>
    <t>"ozn. 14"0,873</t>
  </si>
  <si>
    <t>635111215</t>
  </si>
  <si>
    <t>Násyp pod podlahy ze štěrkopísku se zhutněním</t>
  </si>
  <si>
    <t>Násyp ze štěrkopísku, písku nebo kameniva pod podlahy se zhutněním ze štěrkopísku</t>
  </si>
  <si>
    <t>"ozn. 14"1,080</t>
  </si>
  <si>
    <t>635111241</t>
  </si>
  <si>
    <t>Násyp pod podlahy z hrubého kameniva 8-16 se zhutněním</t>
  </si>
  <si>
    <t>Násyp ze štěrkopísku, písku nebo kameniva pod podlahy se zhutněním z kameniva hrubého 8-16</t>
  </si>
  <si>
    <t>"ozn. 8"3,633</t>
  </si>
  <si>
    <t>637211122</t>
  </si>
  <si>
    <t>Okapový chodník z betonových dlaždic tl 60 mm kladených do písku se zalitím spár MC</t>
  </si>
  <si>
    <t>Okapový chodník z dlaždic betonových se zalitím spár cementovou maltou do písku, tl. dlaždic 60 mm</t>
  </si>
  <si>
    <t>"ozn. 8"17,30</t>
  </si>
  <si>
    <t>637211911</t>
  </si>
  <si>
    <t>Příplatek k okapovém chodníku za zalévání spár asfaltem podél budovy</t>
  </si>
  <si>
    <t>Okapový chodník z dlaždic Příplatek k cenám za zalévání asfaltem při provádění okapového chodníčku z dlaždic nebo u betonové nové mazaniny podél budovy</t>
  </si>
  <si>
    <t>"ozn8"34,60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</si>
  <si>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</si>
  <si>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</si>
  <si>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</si>
  <si>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"ozn 8+14"40,60</t>
  </si>
  <si>
    <t>59217036</t>
  </si>
  <si>
    <t>obrubník betonový parkový přírodní 500x80x250mm</t>
  </si>
  <si>
    <t>40,60</t>
  </si>
  <si>
    <t>935111211</t>
  </si>
  <si>
    <t>Osazení příkopového žlabu do štěrkopísku tl 100 mm z betonových tvárnic š 800 mm</t>
  </si>
  <si>
    <t>Osazení betonového příkopového žlabu s vyplněním a zatřením spár cementovou maltou s ložem tl. 100 mm z kameniva těženého nebo štěrkopísku z betonových příkopových tvárnic šířky přes 500 do 800 mm</t>
  </si>
  <si>
    <t>8,65</t>
  </si>
  <si>
    <t>59227024</t>
  </si>
  <si>
    <t>žlabovka příkopová betonová 500x880x80mm</t>
  </si>
  <si>
    <t>8,65*1,05</t>
  </si>
  <si>
    <t>1,565</t>
  </si>
  <si>
    <t>10,86</t>
  </si>
  <si>
    <t>965081353</t>
  </si>
  <si>
    <t>Bourání podlah z dlaždic betonových, teracových nebo čedičových tl přes 40 mm plochy přes 1 m2</t>
  </si>
  <si>
    <t>Bourání podlah z dlaždic bez podkladního lože nebo mazaniny, s jakoukoliv výplní spár betonových, teracových nebo čedičových tl. přes 40 mm, plochy přes 1 m2</t>
  </si>
  <si>
    <t>17,30</t>
  </si>
  <si>
    <t>965082923</t>
  </si>
  <si>
    <t>Odstranění násypů pod podlahami tl do 100 mm pl přes 2 m2</t>
  </si>
  <si>
    <t>Odstranění násypu pod podlahami nebo ochranného násypu na střechách tl. do 100 mm, plochy přes 2 m2</t>
  </si>
  <si>
    <t>1,659</t>
  </si>
  <si>
    <t>965082933</t>
  </si>
  <si>
    <t>Odstranění násypů pod podlahami tl do 200 mm pl přes 2 m2</t>
  </si>
  <si>
    <t>Odstranění násypu pod podlahami nebo ochranného násypu na střechách tl. do 200 mm, plochy přes 2 m2</t>
  </si>
  <si>
    <t>2,408</t>
  </si>
  <si>
    <t>968072875</t>
  </si>
  <si>
    <t>Vybourání svinovacích rolet mřížových pl do 2 m2</t>
  </si>
  <si>
    <t>Vybourání kovových rámů oken s křídly, dveřních zárubní, vrat, stěn, ostění nebo obkladů rolet svinovacích mřížových, plochy do 2 m2</t>
  </si>
  <si>
    <t>14,04*9</t>
  </si>
  <si>
    <t>711111001</t>
  </si>
  <si>
    <t>Provedení izolace proti zemní vlhkosti vodorovné za studena nátěrem penetračním</t>
  </si>
  <si>
    <t>Provedení izolace proti zemní vlhkosti natěradly a tmely za studena na ploše vodorovné V nátěrem penetračním</t>
  </si>
  <si>
    <t>"ozn 14"10,80</t>
  </si>
  <si>
    <t>11163150</t>
  </si>
  <si>
    <t>lak penetrační asfaltový</t>
  </si>
  <si>
    <t>10,8*0,0003 "Přepočtené koeficientem množství</t>
  </si>
  <si>
    <t>711491171</t>
  </si>
  <si>
    <t>Provedení izolace proti tlakové vodě vodorovné z textilií vrstva podkladní</t>
  </si>
  <si>
    <t>Provedení izolace proti povrchové a podpovrchové tlakové vodě ostatní na ploše vodorovné V z textilií, vrstva podkladní</t>
  </si>
  <si>
    <t>69311007</t>
  </si>
  <si>
    <t>geotextilie tkaná separační, filtrační, výztužná PP pevnost v tahu 25kN/m</t>
  </si>
  <si>
    <t>10,8*1,05 "Přepočtené koeficientem množství</t>
  </si>
  <si>
    <t>"ozn 14"5,48</t>
  </si>
  <si>
    <t>59761280</t>
  </si>
  <si>
    <t>sokl s položlábkem-dlažba keramická slinutá hladká do interiéru i exteriéru 300x85mm</t>
  </si>
  <si>
    <t>771574271</t>
  </si>
  <si>
    <t>Montáž podlah keramických pro mechanické zatížení protiskluzných lepených flexibilním lepidlem do 50 ks/m2</t>
  </si>
  <si>
    <t>Montáž podlah z dlaždic keramických lepených flexibilním lepidlem maloformátových pro vysoké mechanické zatížení protiskluzných nebo reliéfních (bezbariérových) přes 45 do 50 ks/m2</t>
  </si>
  <si>
    <t>"ozn 14"10,64</t>
  </si>
  <si>
    <t>"místo čist. zon"1,015*0,43*2</t>
  </si>
  <si>
    <t>998771203</t>
  </si>
  <si>
    <t>Přesun hmot procentní pro podlahy z dlaždic v objektech v do 24 m</t>
  </si>
  <si>
    <t>Přesun hmot pro podlahy z dlaždic stanovený procentní sazbou (%) z ceny vodorovná dopravní vzdálenost do 50 m v objektech výšky přes 12 do 24 m</t>
  </si>
  <si>
    <t>243 - SO 243 Objekt 3021-...</t>
  </si>
  <si>
    <t xml:space="preserve">    784 - Dokončovací práce - malby a tapety</t>
  </si>
  <si>
    <t>611142001</t>
  </si>
  <si>
    <t>Potažení vnitřních stropů sklovláknitým pletivem vtlačeným do tenkovrstvé hmoty</t>
  </si>
  <si>
    <t>Potažení vnitřních ploch pletivem v ploše nebo pruzích, na plném podkladu sklovláknitým vtlačením do tmelu stropů</t>
  </si>
  <si>
    <t>"ozn 7"184,537</t>
  </si>
  <si>
    <t>611321141</t>
  </si>
  <si>
    <t>Vápenocementová omítka štuková dvouvrstvá vnitřních stropů rovných nanášená ručně</t>
  </si>
  <si>
    <t>Omítka vápenocementová vnitřních ploch nanášená ručně dvouvrstvá, tloušťky jádrové omítky do 10 mm a tloušťky štuku do 3 mm štuková vodorovných konstrukcí stropů rovných</t>
  </si>
  <si>
    <t>"ozn 7"184,237</t>
  </si>
  <si>
    <t>"ozn 7"403,393</t>
  </si>
  <si>
    <t>0,438*9</t>
  </si>
  <si>
    <t>713111127</t>
  </si>
  <si>
    <t>Montáž izolace tepelné spodem stropů lepením celoplošně rohoží, pásů, dílců, desek</t>
  </si>
  <si>
    <t>Montáž tepelné izolace stropů rohožemi, pásy, dílci, deskami, bloky (izolační materiál ve specifikaci) rovných spodem lepením celoplošně</t>
  </si>
  <si>
    <t>"zateplení stropu ozn 7"184,537</t>
  </si>
  <si>
    <t>63148104</t>
  </si>
  <si>
    <t>deska tepelně izolační minerální univerzální λ=0,038-0,039 tl 100mm</t>
  </si>
  <si>
    <t>713121111</t>
  </si>
  <si>
    <t>Montáž izolace tepelné podlah volně kladenými rohožemi, pásy, dílci, deskami 1 vrstva</t>
  </si>
  <si>
    <t>Montáž tepelné izolace podlah rohožemi, pásy, deskami, dílci, bloky (izolační materiál ve specifikaci) kladenými volně jednovrstvá</t>
  </si>
  <si>
    <t>"izolace stropu pod střechou"218,858</t>
  </si>
  <si>
    <t>63151473</t>
  </si>
  <si>
    <t>deska tepelně izolační minerální plochých střech spodní vrstva 50kPa λ=0,036-0,039 tl 140mm</t>
  </si>
  <si>
    <t>CS ÚRS 2022 02</t>
  </si>
  <si>
    <t>218,858*1,02</t>
  </si>
  <si>
    <t>28376443</t>
  </si>
  <si>
    <t>deska z polystyrénu XPS, hrana rovná a strukturovaný povrch 300kPa tl 100mm</t>
  </si>
  <si>
    <t>"skladba S2 zateplelní podhledu"57,005</t>
  </si>
  <si>
    <t>762112811</t>
  </si>
  <si>
    <t>Demontáž stěn a příček z polohraněného řeziva nebo tyčoviny</t>
  </si>
  <si>
    <t>5,682</t>
  </si>
  <si>
    <t>784</t>
  </si>
  <si>
    <t>Dokončovací práce - malby a tapety</t>
  </si>
  <si>
    <t>784181101</t>
  </si>
  <si>
    <t>Základní akrylátová jednonásobná penetrace podkladu v místnostech výšky do 3,80m</t>
  </si>
  <si>
    <t>Penetrace podkladu jednonásobná základní akrylátová v místnostech výšky do 3,80 m</t>
  </si>
  <si>
    <t>184,537</t>
  </si>
  <si>
    <t>784221101</t>
  </si>
  <si>
    <t>Dvojnásobné bílé malby ze směsí za sucha dobře otěruvzdorných v místnostech do 3,80 m</t>
  </si>
  <si>
    <t>Malby z malířských směsí otěruvzdorných za sucha dvojnásobné, bílé za sucha otěruvzdorné dobře v místnostech výšky do 3,80 m</t>
  </si>
  <si>
    <t>253 - SO 253 Objekt 3021-...</t>
  </si>
  <si>
    <t>HSV - HSV</t>
  </si>
  <si>
    <t xml:space="preserve">    0901 - Záchytný system</t>
  </si>
  <si>
    <t xml:space="preserve">    712 - Povlakové krytiny</t>
  </si>
  <si>
    <t xml:space="preserve">    741-1 - Hromosvod  - dodávka</t>
  </si>
  <si>
    <t xml:space="preserve">    741-2 - hromosvod - montáž</t>
  </si>
  <si>
    <t xml:space="preserve">    799 - Střecha</t>
  </si>
  <si>
    <t>0901</t>
  </si>
  <si>
    <t>Záchytný system</t>
  </si>
  <si>
    <t>0901R</t>
  </si>
  <si>
    <t>D+M záchytný system proti pádu na střeše, cena dle dodavatele včetně projektové dokumentace</t>
  </si>
  <si>
    <t>soub</t>
  </si>
  <si>
    <t>10,377*9</t>
  </si>
  <si>
    <t>712</t>
  </si>
  <si>
    <t>Povlakové krytiny</t>
  </si>
  <si>
    <t>712300833</t>
  </si>
  <si>
    <t>Odstranění povlakové krytiny střech do 10° třívrstvé</t>
  </si>
  <si>
    <t>Odstranění ze střech plochých do 10° krytiny povlakové třívrstvé</t>
  </si>
  <si>
    <t>"ozn 15"256,00</t>
  </si>
  <si>
    <t>Hromosvod  - dodávka</t>
  </si>
  <si>
    <t>Pol68</t>
  </si>
  <si>
    <t>Jímací vedení AlMgSi Ø 8 354411099</t>
  </si>
  <si>
    <t>Pol69</t>
  </si>
  <si>
    <t>DrátT FeZn 10 354411099</t>
  </si>
  <si>
    <t>Pol70</t>
  </si>
  <si>
    <t>zemnící pásek FeZn 30/4 354420620</t>
  </si>
  <si>
    <t>Pol71</t>
  </si>
  <si>
    <t>SU svorka univerzální 354411318</t>
  </si>
  <si>
    <t>Pol72</t>
  </si>
  <si>
    <t>SS  svorka spojovací 354411327</t>
  </si>
  <si>
    <t>Pol73</t>
  </si>
  <si>
    <t>SK svorka křížová 354411339</t>
  </si>
  <si>
    <t>Pol74</t>
  </si>
  <si>
    <t>SZ  svorka zkušební 354411345</t>
  </si>
  <si>
    <t>Pol75</t>
  </si>
  <si>
    <t>Štítek 354411347</t>
  </si>
  <si>
    <t>Pol76</t>
  </si>
  <si>
    <t>SR02 svorka hromosvodová 354411312</t>
  </si>
  <si>
    <t>Pol77</t>
  </si>
  <si>
    <t>SR03 svorka hromosvodová 354411351</t>
  </si>
  <si>
    <t>Pol78</t>
  </si>
  <si>
    <t>Ochranný úhelník délka  2m 354411346</t>
  </si>
  <si>
    <t>Pol79</t>
  </si>
  <si>
    <t>Držák úhelníku 354411349</t>
  </si>
  <si>
    <t>Pol80</t>
  </si>
  <si>
    <t>Podpěry vedení do zateplené fasády 354411371</t>
  </si>
  <si>
    <t>Pol81</t>
  </si>
  <si>
    <t>Podpěra vedení na střeše  354411336</t>
  </si>
  <si>
    <t>Pol82</t>
  </si>
  <si>
    <t>Gumoasfaltový nátěr 348444171</t>
  </si>
  <si>
    <t>Pol83</t>
  </si>
  <si>
    <t>Jímací tyč  délky 1m 354411171</t>
  </si>
  <si>
    <t>Pol84</t>
  </si>
  <si>
    <t>Pomocný jímač 0,5 m včetně uchycení 354411133</t>
  </si>
  <si>
    <t>Pol85</t>
  </si>
  <si>
    <t>Izolovaný držák jímacího vedení l=0,5m 354411106</t>
  </si>
  <si>
    <t>Pol86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</si>
  <si>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 341000000</t>
  </si>
  <si>
    <t>hromosvod - montáž</t>
  </si>
  <si>
    <t>741122122</t>
  </si>
  <si>
    <t>Montáž kabelů měděných bez ukončení uložených v trubkách zatažených plných kulatých nebo bezhalogenových (CYKY) počtu a průřezu žil 3x1,5 až 6 mm2</t>
  </si>
  <si>
    <t>741110511</t>
  </si>
  <si>
    <t>Montáž lišt a kanálků elektroinstalačních se spojkami, ohyby a rohy a s nasunutím do krabic vkládacích s víčkem, šířky do 60 mm</t>
  </si>
  <si>
    <t>Ukončení celoplastových kabelů</t>
  </si>
  <si>
    <t>741112111</t>
  </si>
  <si>
    <t>Montáž krabic elektroinstalačních rozvodek  se zapojením vodičů na svorkovnici nástěnných plastových čtyřhranných pro vodiče  o do 4mm2</t>
  </si>
  <si>
    <t>Montáž krabic elektroinstalačních rozvodek se zapojením vodičů na svorkovnici nástěnných plastových čtyřhranných pro vodiče o do 4mm2</t>
  </si>
  <si>
    <t>HZS.1</t>
  </si>
  <si>
    <t>Montáž plastových revizních dvířek  rozměru 600 x 900 mm se zámkem a 2 klíči, pro montáž na stěnu a do obkladu, do zdi, pomocí šroubů nebo lepidla, vyrobeno z plast ABS s přídavkem UV stabilizátoru.  1ks</t>
  </si>
  <si>
    <t>Montáž plastových revizních dvířek rozměru 600 x 900 mm se zámkem a 2 klíči, pro montáž na stěnu a do obkladu, do zdi, pomocí šroubů nebo lepidla, vyrobeno z plast ABS s přídavkem UV stabilizátoru. 1ks</t>
  </si>
  <si>
    <t>HZS.2</t>
  </si>
  <si>
    <t>HZS Montáž svorek WAGO se zapojením vodičů  40ks</t>
  </si>
  <si>
    <t>HZS Montáž svorek WAGO se zapojením vodičů 40ks</t>
  </si>
  <si>
    <t>460690031</t>
  </si>
  <si>
    <t>Osazení kotevních prvků  hmoždinek včetně vyvrtání otvorů, pro upevnění elektroinstalací ve stěnách cihelných, vnějšího průměru do 8 mm</t>
  </si>
  <si>
    <t>Osazení kotevních prvků hmoždinek včetně vyvrtání otvorů, pro upevnění elektroinstalací ve stěnách cihelných, vnějšího průměru do 8 mm</t>
  </si>
  <si>
    <t>HZS.3</t>
  </si>
  <si>
    <t>Demontáž stávajících dveří rozvaděčů ve fasáďě</t>
  </si>
  <si>
    <t>HZS.4</t>
  </si>
  <si>
    <t>Přeložení stávajícího domovního tabla</t>
  </si>
  <si>
    <t>HZS.5</t>
  </si>
  <si>
    <t>Přeložení stávajícíhch kabelových tras z důvodu zateplení stropu sklepů</t>
  </si>
  <si>
    <t>HZS.6</t>
  </si>
  <si>
    <t>Přeložení stávajícího vypínače osvětlení na půdě</t>
  </si>
  <si>
    <t>741420001</t>
  </si>
  <si>
    <t>Montáž hromosvodného vedení svodových drátů nebo lan s podpěrami, Ø do 10 mm</t>
  </si>
  <si>
    <t>741420011</t>
  </si>
  <si>
    <t>Montáž hromosvodného vedení svodových drátů nebo lan bez podpěr, Ø do 10 mm</t>
  </si>
  <si>
    <t>741410021</t>
  </si>
  <si>
    <t>Montáž uzemňovacího vedení s upevněním, propojením a připojením pomocí svorek v zemi s izolací spojů pásku průřezu do 120 mm2 v městské zástavbě</t>
  </si>
  <si>
    <t>741420021</t>
  </si>
  <si>
    <t>Montáž hromosvodného vedení svorek se 2 šrouby</t>
  </si>
  <si>
    <t>741420022</t>
  </si>
  <si>
    <t>Montáž hromosvodného vedení svorek se 3 a více šrouby</t>
  </si>
  <si>
    <t>210220401</t>
  </si>
  <si>
    <t>Montáž hromosvodného vedení ochranných prvků a doplňků štítků k označení svodů</t>
  </si>
  <si>
    <t>741420052</t>
  </si>
  <si>
    <t>Montáž hromosvodného vedení  ochranných prvků úhelníků nebo trubek s držáky do zdiva</t>
  </si>
  <si>
    <t>Montáž hromosvodného vedení ochranných prvků úhelníků nebo trubek s držáky do zdiva</t>
  </si>
  <si>
    <t>741430004</t>
  </si>
  <si>
    <t>Montáž jímacích tyčí délky do 3m</t>
  </si>
  <si>
    <t>741420121</t>
  </si>
  <si>
    <t>Montáž oddáleného vedení, izolační tyče</t>
  </si>
  <si>
    <t>HZS.7</t>
  </si>
  <si>
    <t>Ochrana zemní svorky asfaltovým nátěrem</t>
  </si>
  <si>
    <t>210220411</t>
  </si>
  <si>
    <t>Montáž hromosvodného vedení ochranných prvků a doplňků napínacích šroubů s okem s vypnutím svodového vodiče</t>
  </si>
  <si>
    <t>HZS.8</t>
  </si>
  <si>
    <t>Zemní práce- ruční výkop</t>
  </si>
  <si>
    <t>HZS.9</t>
  </si>
  <si>
    <t>Napojení svodu na uzemnění   4ks</t>
  </si>
  <si>
    <t>Napojení svodu na uzemnění 4ks</t>
  </si>
  <si>
    <t>HZS.10</t>
  </si>
  <si>
    <t>Práce nezahrnuté v cenících 21M.46M, zapsané do montážního deníku a potvrzené investorem</t>
  </si>
  <si>
    <t>HZS.11</t>
  </si>
  <si>
    <t>Zakreslení skutečného stavu</t>
  </si>
  <si>
    <t>HZS.12</t>
  </si>
  <si>
    <t>Podíl prací jiných profesí než elektro</t>
  </si>
  <si>
    <t>210280211</t>
  </si>
  <si>
    <t>Měření zemních odporů zemniče, prvního nebo samostatného</t>
  </si>
  <si>
    <t>210280215</t>
  </si>
  <si>
    <t>Příplatek k ceně za daždý další zemníč v síti</t>
  </si>
  <si>
    <t>762100</t>
  </si>
  <si>
    <t>Protihluková vložka  dodávka a montáž</t>
  </si>
  <si>
    <t>Protihluková vložka dodávka a montáž</t>
  </si>
  <si>
    <t>"objekt B"258,00</t>
  </si>
  <si>
    <t>762134811</t>
  </si>
  <si>
    <t>Demontáž bednění svislých stěn z fošen</t>
  </si>
  <si>
    <t>Demontáž bednění svislých stěn a nadstřešních stěn z fošen</t>
  </si>
  <si>
    <t>14,00</t>
  </si>
  <si>
    <t>762331811</t>
  </si>
  <si>
    <t>Demontáž vázaných kcí krovů z hranolů průřezové plochy do 120 cm2</t>
  </si>
  <si>
    <t>Demontáž vázaných konstrukcí krovů sklonu do 60° z hranolů, hranolků, fošen, průřezové plochy do 120 cm2</t>
  </si>
  <si>
    <t>"krokve 100/80"235,00</t>
  </si>
  <si>
    <t>762332131</t>
  </si>
  <si>
    <t>Montáž vázaných kcí krovů pravidelných z hraněného řeziva průřezové pl do 120 cm2</t>
  </si>
  <si>
    <t>Montáž vázaných konstrukcí krovů střech pultových, sedlových, valbových, stanových čtvercového nebo obdélníkového půdorysu z řeziva hraněného průřezové plochy do 120 cm2</t>
  </si>
  <si>
    <t>"krokve mansardy 100/100"9,50*18*2+2,65*12+1,10*12</t>
  </si>
  <si>
    <t>60512127</t>
  </si>
  <si>
    <t>hranol stavební řezivo průřezu do 120cm2 přes dl 8m</t>
  </si>
  <si>
    <t>387,00*0,10*0,10*1,10</t>
  </si>
  <si>
    <t>762341210</t>
  </si>
  <si>
    <t>Montáž bednění střech rovných a šikmých sklonu do 60° z hrubých prken na sraz tl do 32 mm</t>
  </si>
  <si>
    <t>Montáž bednění střech rovných a šikmých sklonu do 60° s vyřezáním otvorů z prken hrubých na sraz tl. do 32 mm</t>
  </si>
  <si>
    <t>310,5</t>
  </si>
  <si>
    <t>60515111</t>
  </si>
  <si>
    <t>řezivo jehličnaté boční prkno 20-30mm</t>
  </si>
  <si>
    <t>762341811</t>
  </si>
  <si>
    <t>Demontáž bednění střech z prken</t>
  </si>
  <si>
    <t>Demontáž bednění a laťování bednění střech rovných, obloukových, sklonu do 60° se všemi nadstřešními konstrukcemi z prken hrubých, hoblovaných tl. do 32 mm</t>
  </si>
  <si>
    <t>256,00</t>
  </si>
  <si>
    <t>762346813</t>
  </si>
  <si>
    <t>Demontáž laťování střech k dalšímu použití z latí osové vzdálenosti přes 0,50 m</t>
  </si>
  <si>
    <t>Demontáž bednění a laťování k dalšímu použití sklonu do 60° se všemi nadstřešními konstrukcemi laťování střech z latí průřezové plochy do 25 cm2 při osové vzdálenosti přes 0,50 m</t>
  </si>
  <si>
    <t>235,00</t>
  </si>
  <si>
    <t>762395000</t>
  </si>
  <si>
    <t>Spojovací prostředky krovů, bednění, laťování, nadstřešních konstrukcí</t>
  </si>
  <si>
    <t>Spojovací prostředky krovů, bednění a laťování, nadstřešních konstrukcí svory, prkna, hřebíky, pásová ocel, vruty</t>
  </si>
  <si>
    <t>4,257+8,205</t>
  </si>
  <si>
    <t>762430812</t>
  </si>
  <si>
    <t>Demontáž obložení stěn z desek cementotřískových tl do 16 mm na sraz šroubovaných</t>
  </si>
  <si>
    <t>Demontáž obložení stěn z cementotřískových desek šroubovaných na sraz, tloušťka desky do 16 mm</t>
  </si>
  <si>
    <t>5,72</t>
  </si>
  <si>
    <t>762841822</t>
  </si>
  <si>
    <t>Demontáž podbíjení obkladů stropů a střech sklonu do 60° z desek tvrdých</t>
  </si>
  <si>
    <t>Demontáž podbíjení obkladů stropů a střech sklonu do 60° z desek tvrdých (cementotřískových, dřevoštěpkových apod.)</t>
  </si>
  <si>
    <t>16,40</t>
  </si>
  <si>
    <t>998762203</t>
  </si>
  <si>
    <t>Přesun hmot procentní pro kce tesařské v objektech v do 24 m</t>
  </si>
  <si>
    <t>Přesun hmot pro konstrukce tesařské stanovený procentní sazbou (%) z ceny vodorovná dopravní vzdálenost do 50 m v objektech výšky přes 12 do 24 m</t>
  </si>
  <si>
    <t>764004801</t>
  </si>
  <si>
    <t>Demontáž podokapního žlabu do suti</t>
  </si>
  <si>
    <t>Demontáž klempířských konstrukcí žlabu podokapního do suti</t>
  </si>
  <si>
    <t>45,00</t>
  </si>
  <si>
    <t>764248304</t>
  </si>
  <si>
    <t>Oplechování římsy rovné mechanicky kotvené z TiZn lesklého plechu rš 330 mm (olemování žlabu)</t>
  </si>
  <si>
    <t>Oplechování říms a ozdobných prvků z titanzinkového lesklého válcovaného plechu rovných, bez rohů mechanicky kotvené rš 330 mm (olemován ížlabu)</t>
  </si>
  <si>
    <t>"ozn K8"42,90</t>
  </si>
  <si>
    <t>764501114</t>
  </si>
  <si>
    <t>Montáž čela pro podokapní hranatý žlab</t>
  </si>
  <si>
    <t>Montáž žlabu podokapního hranatého čela</t>
  </si>
  <si>
    <t>764501115</t>
  </si>
  <si>
    <t>Montáž háku podokapního hranatého</t>
  </si>
  <si>
    <t>Montáž žlabu podokapního hranatého háku</t>
  </si>
  <si>
    <t>"ozn K9"44</t>
  </si>
  <si>
    <t>55344932</t>
  </si>
  <si>
    <t>hák žlabový hranatý Pz 330mm</t>
  </si>
  <si>
    <t>764501118</t>
  </si>
  <si>
    <t>Montáž kotlíku hranatého pro podokapní žlab</t>
  </si>
  <si>
    <t>Montáž žlabu podokapního hranatého kotlíku</t>
  </si>
  <si>
    <t>55344942</t>
  </si>
  <si>
    <t>kotlík závěsný hranatý Pz 330x100mm</t>
  </si>
  <si>
    <t>764508134</t>
  </si>
  <si>
    <t>Montáž horního dvojitého kolena kruhového svodu</t>
  </si>
  <si>
    <t>Montáž svodu kruhového, průměru kolen horních dvojitých</t>
  </si>
  <si>
    <t>55344956</t>
  </si>
  <si>
    <t>koleno svodové tvar S hranaté Pz 100mm</t>
  </si>
  <si>
    <t>764541314</t>
  </si>
  <si>
    <t>Žlab podokapní hranatý z TiZn lesklého plechu rš 330 mm</t>
  </si>
  <si>
    <t>Žlab podokapní z titanzinkového lesklého válcovaného plechu včetně háků a čel hranatý rš 330 mm</t>
  </si>
  <si>
    <t>"ozn K7"45,00</t>
  </si>
  <si>
    <t>764548324</t>
  </si>
  <si>
    <t>Svody kruhové včetně objímek, kolen, odskoků z TiZn lesklého plechu průměru 120 mm</t>
  </si>
  <si>
    <t>Svod z titanzinkového lesklého válcovaného plechu včetně objímek, kolen a odskoků kruhový, průměru 120 mm</t>
  </si>
  <si>
    <t>767134831</t>
  </si>
  <si>
    <t>Demontáž obložení stěn lamelami</t>
  </si>
  <si>
    <t>Demontáž stěn a příček z plechů oplechování stěn lamelami</t>
  </si>
  <si>
    <t>767581803</t>
  </si>
  <si>
    <t>Demontáž podhledu tvarovaný plech</t>
  </si>
  <si>
    <t>Demontáž podhledů tvarovaných plechů</t>
  </si>
  <si>
    <t>Kompletní konstrukce uchycení  krokví žárový pozink</t>
  </si>
  <si>
    <t>164,43</t>
  </si>
  <si>
    <t>767995111</t>
  </si>
  <si>
    <t>Montáž atypických zámečnických konstrukcí hmotnosti do 5 kg</t>
  </si>
  <si>
    <t>Montáž ostatních atypických zámečnických konstrukcí hmotnosti do 5 kg</t>
  </si>
  <si>
    <t>767995112</t>
  </si>
  <si>
    <t>Montáž atypických zámečnických konstrukcí hmotnosti do 10 kg</t>
  </si>
  <si>
    <t>Montáž ostatních atypických zámečnických konstrukcí hmotnosti přes 5 do 10 kg</t>
  </si>
  <si>
    <t>767995116</t>
  </si>
  <si>
    <t>Montáž atypických zámečnických konstrukcí hmotnosti do 250 kg</t>
  </si>
  <si>
    <t>Montáž ostatních atypických zámečnických konstrukcí hmotnosti přes 100 do 250 kg</t>
  </si>
  <si>
    <t>799</t>
  </si>
  <si>
    <t>Střecha</t>
  </si>
  <si>
    <t>712341559</t>
  </si>
  <si>
    <t>Provedení povlakové krytiny střech do 10° pásy NAIP přitavením v plné ploše</t>
  </si>
  <si>
    <t>Provedení povlakové krytiny střech plochých do 10° pásy přitavením NAIP v plné ploše</t>
  </si>
  <si>
    <t>258,00</t>
  </si>
  <si>
    <t>62853001</t>
  </si>
  <si>
    <t>pás asfaltový samolepicí modifikovaný SBS tl 4mm s vložkou ze skleněné tkaniny se spalitelnou fólií nebo jemnozrnný minerálním posypem nebo textilií na horním povrchu</t>
  </si>
  <si>
    <t>258*1,15 "Přepočtené koeficientem množství</t>
  </si>
  <si>
    <t>713191132</t>
  </si>
  <si>
    <t>Montáž izolace tepelné podlah, stropů vrchem nebo střech překrytí separační fólií z PE</t>
  </si>
  <si>
    <t>Montáž tepelné izolace stavebních konstrukcí - doplňky a konstrukční součásti podlah, stropů vrchem nebo střech překrytím fólií separační z PE</t>
  </si>
  <si>
    <t>28323068.R</t>
  </si>
  <si>
    <t>separační fokie s nakašírovanou vrstvou tl. 8 mm</t>
  </si>
  <si>
    <t>258*1,1 "Přepočtené koeficientem množství</t>
  </si>
  <si>
    <t>762342214</t>
  </si>
  <si>
    <t>Montáž laťování na střechách jednoduchých sklonu do 60° osové vzdálenosti do 360 mm</t>
  </si>
  <si>
    <t>Bednění a laťování montáž laťování střech jednoduchých sklonu do 60° při osové vzdálenosti latí přes 150 do 360 mm</t>
  </si>
  <si>
    <t>"mansardy"310</t>
  </si>
  <si>
    <t>310,00*0,04*0,05*1,10</t>
  </si>
  <si>
    <t>764011613</t>
  </si>
  <si>
    <t>Podkladní plech z Pz s upraveným povrchem rš 250 mm</t>
  </si>
  <si>
    <t>Podkladní plech z pozinkovaného plechu s povrchovou úpravou rš 250 mm</t>
  </si>
  <si>
    <t>764011623</t>
  </si>
  <si>
    <t>Dilatační připojovací lišta z Pz s povrchovou úpravou včetně tmelení rš 150 mm</t>
  </si>
  <si>
    <t>Dilatační lišta z pozinkovaného plechu s povrchovou úpravou připojovací, včetně tmelení rš 150 mm</t>
  </si>
  <si>
    <t>764111651.R</t>
  </si>
  <si>
    <t>Krytina plechová montáž + dodávka</t>
  </si>
  <si>
    <t>764111655</t>
  </si>
  <si>
    <t>Krytina střechy rovné z taškových tabulí z Pz plechu s povrchovou úpravou sklonu přes 60°</t>
  </si>
  <si>
    <t>Krytina ze svitků nebo z taškových tabulí z pozinkovaného plechu s povrchovou úpravou s úpravou u okapů, prostupů a výčnělků střechy rovné z taškových tabulí, sklon střechy přes 60°</t>
  </si>
  <si>
    <t>764211626</t>
  </si>
  <si>
    <t>Oplechování větraného hřebene s větracím pásem z Pz s povrchovou úpravou rš 500 mm</t>
  </si>
  <si>
    <t>Oplechování střešních prvků z pozinkovaného plechu s povrchovou úpravou hřebene větraného s použitím hřebenového plechu s větracím pásem rš 500 mm</t>
  </si>
  <si>
    <t>764212635</t>
  </si>
  <si>
    <t>Oplechování štítu závětrnou lištou z Pz s povrchovou úpravou rš 400 mm</t>
  </si>
  <si>
    <t>Oplechování střešních prvků z pozinkovaného plechu s povrchovou úpravou štítu závětrnou lištou rš 400 mm</t>
  </si>
  <si>
    <t>764213452</t>
  </si>
  <si>
    <t>Střešní výlez pro krytinu skládanou nebo plechovou z Pz plechu</t>
  </si>
  <si>
    <t>Oplechování střešních prvků z pozinkovaného plechu střešního výlezu rozměru 600 x 600 mm, střechy s krytinou skládanou nebo plechovou</t>
  </si>
  <si>
    <t>764311606</t>
  </si>
  <si>
    <t>Lemování rovných zdí střech s krytinou prejzovou nebo vlnitou z Pz s povrchovou úpravou rš 500 mm</t>
  </si>
  <si>
    <t>Lemování zdí z pozinkovaného plechu s povrchovou úpravou boční nebo horní rovné, střech s krytinou prejzovou nebo vlnitou rš 500 mm</t>
  </si>
  <si>
    <t>765135053</t>
  </si>
  <si>
    <t>Montáž mříže protisněhové zábrany skládané vláknocementové krytiny</t>
  </si>
  <si>
    <t>Montáž střešních doplňků krytiny skládané protisněhové zábrany mříže</t>
  </si>
  <si>
    <t>799200</t>
  </si>
  <si>
    <t>Protisněhová zábrana mříž</t>
  </si>
  <si>
    <t>765191023</t>
  </si>
  <si>
    <t>Montáž pojistné hydroizolační nebo parotěsné kladené ve sklonu přes 20° s lepenými spoji na bednění</t>
  </si>
  <si>
    <t>Montáž pojistné hydroizolační nebo parotěsné fólie kladené ve sklonu přes 20° s lepenými přesahy na bednění nebo tepelnou izolaci</t>
  </si>
  <si>
    <t>28329039</t>
  </si>
  <si>
    <t>fólie kontaktní difuzně propustná pro doplňkovou hydroizolační vrstvu skládaných větraných fasád s otevřenými spárami (spára max 30 mm, max.30% plochy)</t>
  </si>
  <si>
    <t>fólie kontaktní difuzně propustná pro doplňkovou hydroizolační vrstvu skládaných větraných fasád s otevřenými spárami (spára max 30 mm, max.30% plochy)
Přesun hmot</t>
  </si>
  <si>
    <t>310*1,1 "Přepočtené koeficientem množství</t>
  </si>
  <si>
    <t>254 - SO 254 Vedlejší a o...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</si>
  <si>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</si>
  <si>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</si>
  <si>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</si>
  <si>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</si>
  <si>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</si>
  <si>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</si>
  <si>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</si>
  <si>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</si>
  <si>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030001000.1</t>
  </si>
  <si>
    <t>Zařízení staveniště (WC, kancelář SV a TD, olpocení staveniště, sklad materiálu, kontejnery na odpad)</t>
  </si>
  <si>
    <t>VRN4</t>
  </si>
  <si>
    <t>Inženýrská činnost</t>
  </si>
  <si>
    <t>040001000</t>
  </si>
  <si>
    <t>VRN7</t>
  </si>
  <si>
    <t>Provozní vlivy</t>
  </si>
  <si>
    <t>070001000.1</t>
  </si>
  <si>
    <t>Provozní vlivy (zakrytí střechy po odstranění hydroizolace,každodenní úklid)</t>
  </si>
  <si>
    <t>255 - SO 255 Suterén elek...</t>
  </si>
  <si>
    <t>Pol59</t>
  </si>
  <si>
    <t>Kabel silový Cu, PVC izolace 600V/1kV, -40ºC - +70ºC, 1-CYKY J  3x2,5mm2 odolnost proti šíření plamene dle ČSN EN 60332-1 341581058</t>
  </si>
  <si>
    <t>Pol60</t>
  </si>
  <si>
    <t>Kabel silový Cu, PVC izolace 600V/1kV, -40ºC - +70ºC, 1-CYKY J  3x1,5mm2 odolnost proti šíření plamene dle ČSN EN 60332-1 341581057</t>
  </si>
  <si>
    <t>Pol61</t>
  </si>
  <si>
    <t>Elektroinstalační lišta vkládací LV 40x20 345218994</t>
  </si>
  <si>
    <t>Pol62</t>
  </si>
  <si>
    <t>Krabice plastová rozboč na omítku svorky do  4mm2 345711701</t>
  </si>
  <si>
    <t>Pol63</t>
  </si>
  <si>
    <t>Plastová revizní dvířka RD rozměru 900 x 500 mm se zámkem a 2 klíči, pro montáž na stěnu a do obkladu, do zdi, pomocí šroubů nebo lepidla, vyrobeno z plast ABS s přídavkem UV stabilizátoru. 345218714</t>
  </si>
  <si>
    <t>Pol64</t>
  </si>
  <si>
    <t>svorky WAGO  345711311</t>
  </si>
  <si>
    <t>Pol65</t>
  </si>
  <si>
    <t>Upevňovací bod hmoždinkou PVC 314324118</t>
  </si>
  <si>
    <t>Pol66</t>
  </si>
  <si>
    <t>Požární prostupy stěnou 246122186</t>
  </si>
  <si>
    <t>Pol67</t>
  </si>
  <si>
    <t>Protipožární tmel tuba 300ml  246122314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</si>
</sst>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opLeftCell="A2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2"/>
      <c r="AL5" s="22"/>
      <c r="AM5" s="22"/>
      <c r="AN5" s="22"/>
      <c r="AO5" s="22"/>
      <c r="AP5" s="22"/>
      <c r="AQ5" s="22"/>
      <c r="AR5" s="20"/>
      <c r="BE5" s="27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2"/>
      <c r="AL6" s="22"/>
      <c r="AM6" s="22"/>
      <c r="AN6" s="22"/>
      <c r="AO6" s="22"/>
      <c r="AP6" s="22"/>
      <c r="AQ6" s="22"/>
      <c r="AR6" s="20"/>
      <c r="BE6" s="273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273"/>
      <c r="BS7" s="17" t="s">
        <v>8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73"/>
      <c r="BS8" s="17" t="s">
        <v>25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3"/>
      <c r="BS9" s="17" t="s">
        <v>26</v>
      </c>
    </row>
    <row r="10" spans="1:74" s="1" customFormat="1" ht="12" customHeight="1">
      <c r="B10" s="21"/>
      <c r="C10" s="22"/>
      <c r="D10" s="29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28</v>
      </c>
      <c r="AL10" s="22"/>
      <c r="AM10" s="22"/>
      <c r="AN10" s="27" t="s">
        <v>1</v>
      </c>
      <c r="AO10" s="22"/>
      <c r="AP10" s="22"/>
      <c r="AQ10" s="22"/>
      <c r="AR10" s="20"/>
      <c r="BE10" s="273"/>
      <c r="BS10" s="17" t="s">
        <v>18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273"/>
      <c r="BS11" s="17" t="s">
        <v>18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3"/>
      <c r="BS12" s="17" t="s">
        <v>18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28</v>
      </c>
      <c r="AL13" s="22"/>
      <c r="AM13" s="22"/>
      <c r="AN13" s="31" t="s">
        <v>31</v>
      </c>
      <c r="AO13" s="22"/>
      <c r="AP13" s="22"/>
      <c r="AQ13" s="22"/>
      <c r="AR13" s="20"/>
      <c r="BE13" s="273"/>
      <c r="BS13" s="17" t="s">
        <v>18</v>
      </c>
    </row>
    <row r="14" spans="1:74" ht="12.75">
      <c r="B14" s="21"/>
      <c r="C14" s="22"/>
      <c r="D14" s="22"/>
      <c r="E14" s="278" t="s">
        <v>31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273"/>
      <c r="BS14" s="17" t="s">
        <v>18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3"/>
      <c r="BS15" s="17" t="s">
        <v>32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28</v>
      </c>
      <c r="AL16" s="22"/>
      <c r="AM16" s="22"/>
      <c r="AN16" s="27" t="s">
        <v>1</v>
      </c>
      <c r="AO16" s="22"/>
      <c r="AP16" s="22"/>
      <c r="AQ16" s="22"/>
      <c r="AR16" s="20"/>
      <c r="BE16" s="27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27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3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28</v>
      </c>
      <c r="AL19" s="22"/>
      <c r="AM19" s="22"/>
      <c r="AN19" s="27" t="s">
        <v>1</v>
      </c>
      <c r="AO19" s="22"/>
      <c r="AP19" s="22"/>
      <c r="AQ19" s="22"/>
      <c r="AR19" s="20"/>
      <c r="BE19" s="273"/>
      <c r="BS19" s="17" t="s">
        <v>8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27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3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3"/>
    </row>
    <row r="23" spans="1:71" s="1" customFormat="1" ht="16.5" customHeight="1">
      <c r="B23" s="21"/>
      <c r="C23" s="22"/>
      <c r="D23" s="22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2"/>
      <c r="AP23" s="22"/>
      <c r="AQ23" s="22"/>
      <c r="AR23" s="20"/>
      <c r="BE23" s="27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3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1">
        <f>ROUND(AG94,2)</f>
        <v>0</v>
      </c>
      <c r="AL26" s="282"/>
      <c r="AM26" s="282"/>
      <c r="AN26" s="282"/>
      <c r="AO26" s="282"/>
      <c r="AP26" s="36"/>
      <c r="AQ26" s="36"/>
      <c r="AR26" s="39"/>
      <c r="BE26" s="27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3" t="s">
        <v>37</v>
      </c>
      <c r="M28" s="283"/>
      <c r="N28" s="283"/>
      <c r="O28" s="283"/>
      <c r="P28" s="283"/>
      <c r="Q28" s="36"/>
      <c r="R28" s="36"/>
      <c r="S28" s="36"/>
      <c r="T28" s="36"/>
      <c r="U28" s="36"/>
      <c r="V28" s="36"/>
      <c r="W28" s="283" t="s">
        <v>38</v>
      </c>
      <c r="X28" s="283"/>
      <c r="Y28" s="283"/>
      <c r="Z28" s="283"/>
      <c r="AA28" s="283"/>
      <c r="AB28" s="283"/>
      <c r="AC28" s="283"/>
      <c r="AD28" s="283"/>
      <c r="AE28" s="283"/>
      <c r="AF28" s="36"/>
      <c r="AG28" s="36"/>
      <c r="AH28" s="36"/>
      <c r="AI28" s="36"/>
      <c r="AJ28" s="36"/>
      <c r="AK28" s="283" t="s">
        <v>39</v>
      </c>
      <c r="AL28" s="283"/>
      <c r="AM28" s="283"/>
      <c r="AN28" s="283"/>
      <c r="AO28" s="283"/>
      <c r="AP28" s="36"/>
      <c r="AQ28" s="36"/>
      <c r="AR28" s="39"/>
      <c r="BE28" s="273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86">
        <v>0.21</v>
      </c>
      <c r="M29" s="285"/>
      <c r="N29" s="285"/>
      <c r="O29" s="285"/>
      <c r="P29" s="285"/>
      <c r="Q29" s="41"/>
      <c r="R29" s="41"/>
      <c r="S29" s="41"/>
      <c r="T29" s="41"/>
      <c r="U29" s="41"/>
      <c r="V29" s="41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1"/>
      <c r="AG29" s="41"/>
      <c r="AH29" s="41"/>
      <c r="AI29" s="41"/>
      <c r="AJ29" s="41"/>
      <c r="AK29" s="284">
        <f>ROUND(AV94, 2)</f>
        <v>0</v>
      </c>
      <c r="AL29" s="285"/>
      <c r="AM29" s="285"/>
      <c r="AN29" s="285"/>
      <c r="AO29" s="285"/>
      <c r="AP29" s="41"/>
      <c r="AQ29" s="41"/>
      <c r="AR29" s="42"/>
      <c r="BE29" s="274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86">
        <v>0.15</v>
      </c>
      <c r="M30" s="285"/>
      <c r="N30" s="285"/>
      <c r="O30" s="285"/>
      <c r="P30" s="285"/>
      <c r="Q30" s="41"/>
      <c r="R30" s="41"/>
      <c r="S30" s="41"/>
      <c r="T30" s="41"/>
      <c r="U30" s="41"/>
      <c r="V30" s="41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1"/>
      <c r="AG30" s="41"/>
      <c r="AH30" s="41"/>
      <c r="AI30" s="41"/>
      <c r="AJ30" s="41"/>
      <c r="AK30" s="284">
        <f>ROUND(AW94, 2)</f>
        <v>0</v>
      </c>
      <c r="AL30" s="285"/>
      <c r="AM30" s="285"/>
      <c r="AN30" s="285"/>
      <c r="AO30" s="285"/>
      <c r="AP30" s="41"/>
      <c r="AQ30" s="41"/>
      <c r="AR30" s="42"/>
      <c r="BE30" s="274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86">
        <v>0.21</v>
      </c>
      <c r="M31" s="285"/>
      <c r="N31" s="285"/>
      <c r="O31" s="285"/>
      <c r="P31" s="285"/>
      <c r="Q31" s="41"/>
      <c r="R31" s="41"/>
      <c r="S31" s="41"/>
      <c r="T31" s="41"/>
      <c r="U31" s="41"/>
      <c r="V31" s="41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1"/>
      <c r="AG31" s="41"/>
      <c r="AH31" s="41"/>
      <c r="AI31" s="41"/>
      <c r="AJ31" s="41"/>
      <c r="AK31" s="284">
        <v>0</v>
      </c>
      <c r="AL31" s="285"/>
      <c r="AM31" s="285"/>
      <c r="AN31" s="285"/>
      <c r="AO31" s="285"/>
      <c r="AP31" s="41"/>
      <c r="AQ31" s="41"/>
      <c r="AR31" s="42"/>
      <c r="BE31" s="274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86">
        <v>0.15</v>
      </c>
      <c r="M32" s="285"/>
      <c r="N32" s="285"/>
      <c r="O32" s="285"/>
      <c r="P32" s="285"/>
      <c r="Q32" s="41"/>
      <c r="R32" s="41"/>
      <c r="S32" s="41"/>
      <c r="T32" s="41"/>
      <c r="U32" s="41"/>
      <c r="V32" s="41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1"/>
      <c r="AG32" s="41"/>
      <c r="AH32" s="41"/>
      <c r="AI32" s="41"/>
      <c r="AJ32" s="41"/>
      <c r="AK32" s="284">
        <v>0</v>
      </c>
      <c r="AL32" s="285"/>
      <c r="AM32" s="285"/>
      <c r="AN32" s="285"/>
      <c r="AO32" s="285"/>
      <c r="AP32" s="41"/>
      <c r="AQ32" s="41"/>
      <c r="AR32" s="42"/>
      <c r="BE32" s="274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86">
        <v>0</v>
      </c>
      <c r="M33" s="285"/>
      <c r="N33" s="285"/>
      <c r="O33" s="285"/>
      <c r="P33" s="285"/>
      <c r="Q33" s="41"/>
      <c r="R33" s="41"/>
      <c r="S33" s="41"/>
      <c r="T33" s="41"/>
      <c r="U33" s="41"/>
      <c r="V33" s="41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1"/>
      <c r="AG33" s="41"/>
      <c r="AH33" s="41"/>
      <c r="AI33" s="41"/>
      <c r="AJ33" s="41"/>
      <c r="AK33" s="284">
        <v>0</v>
      </c>
      <c r="AL33" s="285"/>
      <c r="AM33" s="285"/>
      <c r="AN33" s="285"/>
      <c r="AO33" s="285"/>
      <c r="AP33" s="41"/>
      <c r="AQ33" s="41"/>
      <c r="AR33" s="42"/>
      <c r="BE33" s="27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3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90" t="s">
        <v>48</v>
      </c>
      <c r="Y35" s="288"/>
      <c r="Z35" s="288"/>
      <c r="AA35" s="288"/>
      <c r="AB35" s="288"/>
      <c r="AC35" s="45"/>
      <c r="AD35" s="45"/>
      <c r="AE35" s="45"/>
      <c r="AF35" s="45"/>
      <c r="AG35" s="45"/>
      <c r="AH35" s="45"/>
      <c r="AI35" s="45"/>
      <c r="AJ35" s="45"/>
      <c r="AK35" s="287">
        <f>SUM(AK26:AK33)</f>
        <v>0</v>
      </c>
      <c r="AL35" s="288"/>
      <c r="AM35" s="288"/>
      <c r="AN35" s="288"/>
      <c r="AO35" s="28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7920-20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1" t="str">
        <f>K6</f>
        <v>7920-20 - 7920 - 20 Dubina u Ostravy stavební úpravy bytových domů Dr. Šavrdy, vchod 3021-9 (zadání)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253" t="str">
        <f>IF(AN8= "","",AN8)</f>
        <v>11. 10. 2022</v>
      </c>
      <c r="AN87" s="25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27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33</v>
      </c>
      <c r="AJ89" s="36"/>
      <c r="AK89" s="36"/>
      <c r="AL89" s="36"/>
      <c r="AM89" s="254" t="str">
        <f>IF(E17="","",E17)</f>
        <v xml:space="preserve"> </v>
      </c>
      <c r="AN89" s="255"/>
      <c r="AO89" s="255"/>
      <c r="AP89" s="255"/>
      <c r="AQ89" s="36"/>
      <c r="AR89" s="39"/>
      <c r="AS89" s="256" t="s">
        <v>56</v>
      </c>
      <c r="AT89" s="25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54" t="str">
        <f>IF(E20="","",E20)</f>
        <v xml:space="preserve"> </v>
      </c>
      <c r="AN90" s="255"/>
      <c r="AO90" s="255"/>
      <c r="AP90" s="255"/>
      <c r="AQ90" s="36"/>
      <c r="AR90" s="39"/>
      <c r="AS90" s="258"/>
      <c r="AT90" s="25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0"/>
      <c r="AT91" s="26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2" t="s">
        <v>57</v>
      </c>
      <c r="D92" s="263"/>
      <c r="E92" s="263"/>
      <c r="F92" s="263"/>
      <c r="G92" s="263"/>
      <c r="H92" s="73"/>
      <c r="I92" s="265" t="s">
        <v>58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4" t="s">
        <v>59</v>
      </c>
      <c r="AH92" s="263"/>
      <c r="AI92" s="263"/>
      <c r="AJ92" s="263"/>
      <c r="AK92" s="263"/>
      <c r="AL92" s="263"/>
      <c r="AM92" s="263"/>
      <c r="AN92" s="265" t="s">
        <v>60</v>
      </c>
      <c r="AO92" s="263"/>
      <c r="AP92" s="266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0">
        <f>ROUND(SUM(AG95:AG101),2)</f>
        <v>0</v>
      </c>
      <c r="AH94" s="270"/>
      <c r="AI94" s="270"/>
      <c r="AJ94" s="270"/>
      <c r="AK94" s="270"/>
      <c r="AL94" s="270"/>
      <c r="AM94" s="270"/>
      <c r="AN94" s="271">
        <f t="shared" ref="AN94:AN101" si="0">SUM(AG94,AT94)</f>
        <v>0</v>
      </c>
      <c r="AO94" s="271"/>
      <c r="AP94" s="271"/>
      <c r="AQ94" s="85" t="s">
        <v>1</v>
      </c>
      <c r="AR94" s="86"/>
      <c r="AS94" s="87">
        <f>ROUND(SUM(AS95:AS101),2)</f>
        <v>0</v>
      </c>
      <c r="AT94" s="88">
        <f t="shared" ref="AT94:AT101" si="1">ROUND(SUM(AV94:AW94),0)</f>
        <v>0</v>
      </c>
      <c r="AU94" s="89">
        <f>ROUND(SUM(AU95:AU101),5)</f>
        <v>0</v>
      </c>
      <c r="AV94" s="88">
        <f>ROUND(AZ94*L29,0)</f>
        <v>0</v>
      </c>
      <c r="AW94" s="88">
        <f>ROUND(BA94*L30,0)</f>
        <v>0</v>
      </c>
      <c r="AX94" s="88">
        <f>ROUND(BB94*L29,0)</f>
        <v>0</v>
      </c>
      <c r="AY94" s="88">
        <f>ROUND(BC94*L30,0)</f>
        <v>0</v>
      </c>
      <c r="AZ94" s="88">
        <f>ROUND(SUM(AZ95:AZ101),2)</f>
        <v>0</v>
      </c>
      <c r="BA94" s="88">
        <f>ROUND(SUM(BA95:BA101),2)</f>
        <v>0</v>
      </c>
      <c r="BB94" s="88">
        <f>ROUND(SUM(BB95:BB101),2)</f>
        <v>0</v>
      </c>
      <c r="BC94" s="88">
        <f>ROUND(SUM(BC95:BC101),2)</f>
        <v>0</v>
      </c>
      <c r="BD94" s="90">
        <f>ROUND(SUM(BD95:BD101),2)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67" t="s">
        <v>81</v>
      </c>
      <c r="E95" s="267"/>
      <c r="F95" s="267"/>
      <c r="G95" s="267"/>
      <c r="H95" s="267"/>
      <c r="I95" s="96"/>
      <c r="J95" s="267" t="s">
        <v>82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8">
        <f>'213 - SO 213 Objekt 3021-...'!J30</f>
        <v>0</v>
      </c>
      <c r="AH95" s="269"/>
      <c r="AI95" s="269"/>
      <c r="AJ95" s="269"/>
      <c r="AK95" s="269"/>
      <c r="AL95" s="269"/>
      <c r="AM95" s="269"/>
      <c r="AN95" s="268">
        <f t="shared" si="0"/>
        <v>0</v>
      </c>
      <c r="AO95" s="269"/>
      <c r="AP95" s="269"/>
      <c r="AQ95" s="97" t="s">
        <v>83</v>
      </c>
      <c r="AR95" s="98"/>
      <c r="AS95" s="99">
        <v>0</v>
      </c>
      <c r="AT95" s="100">
        <f t="shared" si="1"/>
        <v>0</v>
      </c>
      <c r="AU95" s="101">
        <f>'213 - SO 213 Objekt 3021-...'!P134</f>
        <v>0</v>
      </c>
      <c r="AV95" s="100">
        <f>'213 - SO 213 Objekt 3021-...'!J33</f>
        <v>0</v>
      </c>
      <c r="AW95" s="100">
        <f>'213 - SO 213 Objekt 3021-...'!J34</f>
        <v>0</v>
      </c>
      <c r="AX95" s="100">
        <f>'213 - SO 213 Objekt 3021-...'!J35</f>
        <v>0</v>
      </c>
      <c r="AY95" s="100">
        <f>'213 - SO 213 Objekt 3021-...'!J36</f>
        <v>0</v>
      </c>
      <c r="AZ95" s="100">
        <f>'213 - SO 213 Objekt 3021-...'!F33</f>
        <v>0</v>
      </c>
      <c r="BA95" s="100">
        <f>'213 - SO 213 Objekt 3021-...'!F34</f>
        <v>0</v>
      </c>
      <c r="BB95" s="100">
        <f>'213 - SO 213 Objekt 3021-...'!F35</f>
        <v>0</v>
      </c>
      <c r="BC95" s="100">
        <f>'213 - SO 213 Objekt 3021-...'!F36</f>
        <v>0</v>
      </c>
      <c r="BD95" s="102">
        <f>'213 - SO 213 Objekt 3021-...'!F37</f>
        <v>0</v>
      </c>
      <c r="BT95" s="103" t="s">
        <v>8</v>
      </c>
      <c r="BV95" s="103" t="s">
        <v>78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80</v>
      </c>
      <c r="B96" s="94"/>
      <c r="C96" s="95"/>
      <c r="D96" s="267" t="s">
        <v>86</v>
      </c>
      <c r="E96" s="267"/>
      <c r="F96" s="267"/>
      <c r="G96" s="267"/>
      <c r="H96" s="267"/>
      <c r="I96" s="96"/>
      <c r="J96" s="267" t="s">
        <v>87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8">
        <f>'223 - SO 223 Objekt 3021-...'!J30</f>
        <v>0</v>
      </c>
      <c r="AH96" s="269"/>
      <c r="AI96" s="269"/>
      <c r="AJ96" s="269"/>
      <c r="AK96" s="269"/>
      <c r="AL96" s="269"/>
      <c r="AM96" s="269"/>
      <c r="AN96" s="268">
        <f t="shared" si="0"/>
        <v>0</v>
      </c>
      <c r="AO96" s="269"/>
      <c r="AP96" s="269"/>
      <c r="AQ96" s="97" t="s">
        <v>83</v>
      </c>
      <c r="AR96" s="98"/>
      <c r="AS96" s="99">
        <v>0</v>
      </c>
      <c r="AT96" s="100">
        <f t="shared" si="1"/>
        <v>0</v>
      </c>
      <c r="AU96" s="101">
        <f>'223 - SO 223 Objekt 3021-...'!P129</f>
        <v>0</v>
      </c>
      <c r="AV96" s="100">
        <f>'223 - SO 223 Objekt 3021-...'!J33</f>
        <v>0</v>
      </c>
      <c r="AW96" s="100">
        <f>'223 - SO 223 Objekt 3021-...'!J34</f>
        <v>0</v>
      </c>
      <c r="AX96" s="100">
        <f>'223 - SO 223 Objekt 3021-...'!J35</f>
        <v>0</v>
      </c>
      <c r="AY96" s="100">
        <f>'223 - SO 223 Objekt 3021-...'!J36</f>
        <v>0</v>
      </c>
      <c r="AZ96" s="100">
        <f>'223 - SO 223 Objekt 3021-...'!F33</f>
        <v>0</v>
      </c>
      <c r="BA96" s="100">
        <f>'223 - SO 223 Objekt 3021-...'!F34</f>
        <v>0</v>
      </c>
      <c r="BB96" s="100">
        <f>'223 - SO 223 Objekt 3021-...'!F35</f>
        <v>0</v>
      </c>
      <c r="BC96" s="100">
        <f>'223 - SO 223 Objekt 3021-...'!F36</f>
        <v>0</v>
      </c>
      <c r="BD96" s="102">
        <f>'223 - SO 223 Objekt 3021-...'!F37</f>
        <v>0</v>
      </c>
      <c r="BT96" s="103" t="s">
        <v>8</v>
      </c>
      <c r="BV96" s="103" t="s">
        <v>78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80</v>
      </c>
      <c r="B97" s="94"/>
      <c r="C97" s="95"/>
      <c r="D97" s="267" t="s">
        <v>89</v>
      </c>
      <c r="E97" s="267"/>
      <c r="F97" s="267"/>
      <c r="G97" s="267"/>
      <c r="H97" s="267"/>
      <c r="I97" s="96"/>
      <c r="J97" s="267" t="s">
        <v>90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8">
        <f>'233 - SO 233 Objekt 3021-...'!J30</f>
        <v>0</v>
      </c>
      <c r="AH97" s="269"/>
      <c r="AI97" s="269"/>
      <c r="AJ97" s="269"/>
      <c r="AK97" s="269"/>
      <c r="AL97" s="269"/>
      <c r="AM97" s="269"/>
      <c r="AN97" s="268">
        <f t="shared" si="0"/>
        <v>0</v>
      </c>
      <c r="AO97" s="269"/>
      <c r="AP97" s="269"/>
      <c r="AQ97" s="97" t="s">
        <v>83</v>
      </c>
      <c r="AR97" s="98"/>
      <c r="AS97" s="99">
        <v>0</v>
      </c>
      <c r="AT97" s="100">
        <f t="shared" si="1"/>
        <v>0</v>
      </c>
      <c r="AU97" s="101">
        <f>'233 - SO 233 Objekt 3021-...'!P125</f>
        <v>0</v>
      </c>
      <c r="AV97" s="100">
        <f>'233 - SO 233 Objekt 3021-...'!J33</f>
        <v>0</v>
      </c>
      <c r="AW97" s="100">
        <f>'233 - SO 233 Objekt 3021-...'!J34</f>
        <v>0</v>
      </c>
      <c r="AX97" s="100">
        <f>'233 - SO 233 Objekt 3021-...'!J35</f>
        <v>0</v>
      </c>
      <c r="AY97" s="100">
        <f>'233 - SO 233 Objekt 3021-...'!J36</f>
        <v>0</v>
      </c>
      <c r="AZ97" s="100">
        <f>'233 - SO 233 Objekt 3021-...'!F33</f>
        <v>0</v>
      </c>
      <c r="BA97" s="100">
        <f>'233 - SO 233 Objekt 3021-...'!F34</f>
        <v>0</v>
      </c>
      <c r="BB97" s="100">
        <f>'233 - SO 233 Objekt 3021-...'!F35</f>
        <v>0</v>
      </c>
      <c r="BC97" s="100">
        <f>'233 - SO 233 Objekt 3021-...'!F36</f>
        <v>0</v>
      </c>
      <c r="BD97" s="102">
        <f>'233 - SO 233 Objekt 3021-...'!F37</f>
        <v>0</v>
      </c>
      <c r="BT97" s="103" t="s">
        <v>8</v>
      </c>
      <c r="BV97" s="103" t="s">
        <v>78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80</v>
      </c>
      <c r="B98" s="94"/>
      <c r="C98" s="95"/>
      <c r="D98" s="267" t="s">
        <v>92</v>
      </c>
      <c r="E98" s="267"/>
      <c r="F98" s="267"/>
      <c r="G98" s="267"/>
      <c r="H98" s="267"/>
      <c r="I98" s="96"/>
      <c r="J98" s="267" t="s">
        <v>93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8">
        <f>'243 - SO 243 Objekt 3021-...'!J30</f>
        <v>0</v>
      </c>
      <c r="AH98" s="269"/>
      <c r="AI98" s="269"/>
      <c r="AJ98" s="269"/>
      <c r="AK98" s="269"/>
      <c r="AL98" s="269"/>
      <c r="AM98" s="269"/>
      <c r="AN98" s="268">
        <f t="shared" si="0"/>
        <v>0</v>
      </c>
      <c r="AO98" s="269"/>
      <c r="AP98" s="269"/>
      <c r="AQ98" s="97" t="s">
        <v>83</v>
      </c>
      <c r="AR98" s="98"/>
      <c r="AS98" s="99">
        <v>0</v>
      </c>
      <c r="AT98" s="100">
        <f t="shared" si="1"/>
        <v>0</v>
      </c>
      <c r="AU98" s="101">
        <f>'243 - SO 243 Objekt 3021-...'!P125</f>
        <v>0</v>
      </c>
      <c r="AV98" s="100">
        <f>'243 - SO 243 Objekt 3021-...'!J33</f>
        <v>0</v>
      </c>
      <c r="AW98" s="100">
        <f>'243 - SO 243 Objekt 3021-...'!J34</f>
        <v>0</v>
      </c>
      <c r="AX98" s="100">
        <f>'243 - SO 243 Objekt 3021-...'!J35</f>
        <v>0</v>
      </c>
      <c r="AY98" s="100">
        <f>'243 - SO 243 Objekt 3021-...'!J36</f>
        <v>0</v>
      </c>
      <c r="AZ98" s="100">
        <f>'243 - SO 243 Objekt 3021-...'!F33</f>
        <v>0</v>
      </c>
      <c r="BA98" s="100">
        <f>'243 - SO 243 Objekt 3021-...'!F34</f>
        <v>0</v>
      </c>
      <c r="BB98" s="100">
        <f>'243 - SO 243 Objekt 3021-...'!F35</f>
        <v>0</v>
      </c>
      <c r="BC98" s="100">
        <f>'243 - SO 243 Objekt 3021-...'!F36</f>
        <v>0</v>
      </c>
      <c r="BD98" s="102">
        <f>'243 - SO 243 Objekt 3021-...'!F37</f>
        <v>0</v>
      </c>
      <c r="BT98" s="103" t="s">
        <v>8</v>
      </c>
      <c r="BV98" s="103" t="s">
        <v>78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16.5" customHeight="1">
      <c r="A99" s="93" t="s">
        <v>80</v>
      </c>
      <c r="B99" s="94"/>
      <c r="C99" s="95"/>
      <c r="D99" s="267" t="s">
        <v>95</v>
      </c>
      <c r="E99" s="267"/>
      <c r="F99" s="267"/>
      <c r="G99" s="267"/>
      <c r="H99" s="267"/>
      <c r="I99" s="96"/>
      <c r="J99" s="267" t="s">
        <v>96</v>
      </c>
      <c r="K99" s="267"/>
      <c r="L99" s="267"/>
      <c r="M99" s="267"/>
      <c r="N99" s="267"/>
      <c r="O99" s="267"/>
      <c r="P99" s="267"/>
      <c r="Q99" s="267"/>
      <c r="R99" s="267"/>
      <c r="S99" s="267"/>
      <c r="T99" s="267"/>
      <c r="U99" s="267"/>
      <c r="V99" s="267"/>
      <c r="W99" s="267"/>
      <c r="X99" s="267"/>
      <c r="Y99" s="267"/>
      <c r="Z99" s="267"/>
      <c r="AA99" s="267"/>
      <c r="AB99" s="267"/>
      <c r="AC99" s="267"/>
      <c r="AD99" s="267"/>
      <c r="AE99" s="267"/>
      <c r="AF99" s="267"/>
      <c r="AG99" s="268">
        <f>'253 - SO 253 Objekt 3021-...'!J30</f>
        <v>0</v>
      </c>
      <c r="AH99" s="269"/>
      <c r="AI99" s="269"/>
      <c r="AJ99" s="269"/>
      <c r="AK99" s="269"/>
      <c r="AL99" s="269"/>
      <c r="AM99" s="269"/>
      <c r="AN99" s="268">
        <f t="shared" si="0"/>
        <v>0</v>
      </c>
      <c r="AO99" s="269"/>
      <c r="AP99" s="269"/>
      <c r="AQ99" s="97" t="s">
        <v>83</v>
      </c>
      <c r="AR99" s="98"/>
      <c r="AS99" s="99">
        <v>0</v>
      </c>
      <c r="AT99" s="100">
        <f t="shared" si="1"/>
        <v>0</v>
      </c>
      <c r="AU99" s="101">
        <f>'253 - SO 253 Objekt 3021-...'!P127</f>
        <v>0</v>
      </c>
      <c r="AV99" s="100">
        <f>'253 - SO 253 Objekt 3021-...'!J33</f>
        <v>0</v>
      </c>
      <c r="AW99" s="100">
        <f>'253 - SO 253 Objekt 3021-...'!J34</f>
        <v>0</v>
      </c>
      <c r="AX99" s="100">
        <f>'253 - SO 253 Objekt 3021-...'!J35</f>
        <v>0</v>
      </c>
      <c r="AY99" s="100">
        <f>'253 - SO 253 Objekt 3021-...'!J36</f>
        <v>0</v>
      </c>
      <c r="AZ99" s="100">
        <f>'253 - SO 253 Objekt 3021-...'!F33</f>
        <v>0</v>
      </c>
      <c r="BA99" s="100">
        <f>'253 - SO 253 Objekt 3021-...'!F34</f>
        <v>0</v>
      </c>
      <c r="BB99" s="100">
        <f>'253 - SO 253 Objekt 3021-...'!F35</f>
        <v>0</v>
      </c>
      <c r="BC99" s="100">
        <f>'253 - SO 253 Objekt 3021-...'!F36</f>
        <v>0</v>
      </c>
      <c r="BD99" s="102">
        <f>'253 - SO 253 Objekt 3021-...'!F37</f>
        <v>0</v>
      </c>
      <c r="BT99" s="103" t="s">
        <v>8</v>
      </c>
      <c r="BV99" s="103" t="s">
        <v>78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7" customFormat="1" ht="16.5" customHeight="1">
      <c r="A100" s="93" t="s">
        <v>80</v>
      </c>
      <c r="B100" s="94"/>
      <c r="C100" s="95"/>
      <c r="D100" s="267" t="s">
        <v>98</v>
      </c>
      <c r="E100" s="267"/>
      <c r="F100" s="267"/>
      <c r="G100" s="267"/>
      <c r="H100" s="267"/>
      <c r="I100" s="96"/>
      <c r="J100" s="267" t="s">
        <v>99</v>
      </c>
      <c r="K100" s="267"/>
      <c r="L100" s="267"/>
      <c r="M100" s="267"/>
      <c r="N100" s="267"/>
      <c r="O100" s="267"/>
      <c r="P100" s="267"/>
      <c r="Q100" s="267"/>
      <c r="R100" s="267"/>
      <c r="S100" s="267"/>
      <c r="T100" s="267"/>
      <c r="U100" s="267"/>
      <c r="V100" s="267"/>
      <c r="W100" s="267"/>
      <c r="X100" s="267"/>
      <c r="Y100" s="267"/>
      <c r="Z100" s="267"/>
      <c r="AA100" s="267"/>
      <c r="AB100" s="267"/>
      <c r="AC100" s="267"/>
      <c r="AD100" s="267"/>
      <c r="AE100" s="267"/>
      <c r="AF100" s="267"/>
      <c r="AG100" s="268">
        <f>'254 - SO 254 Vedlejší a o...'!J30</f>
        <v>0</v>
      </c>
      <c r="AH100" s="269"/>
      <c r="AI100" s="269"/>
      <c r="AJ100" s="269"/>
      <c r="AK100" s="269"/>
      <c r="AL100" s="269"/>
      <c r="AM100" s="269"/>
      <c r="AN100" s="268">
        <f t="shared" si="0"/>
        <v>0</v>
      </c>
      <c r="AO100" s="269"/>
      <c r="AP100" s="269"/>
      <c r="AQ100" s="97" t="s">
        <v>83</v>
      </c>
      <c r="AR100" s="98"/>
      <c r="AS100" s="99">
        <v>0</v>
      </c>
      <c r="AT100" s="100">
        <f t="shared" si="1"/>
        <v>0</v>
      </c>
      <c r="AU100" s="101">
        <f>'254 - SO 254 Vedlejší a o...'!P120</f>
        <v>0</v>
      </c>
      <c r="AV100" s="100">
        <f>'254 - SO 254 Vedlejší a o...'!J33</f>
        <v>0</v>
      </c>
      <c r="AW100" s="100">
        <f>'254 - SO 254 Vedlejší a o...'!J34</f>
        <v>0</v>
      </c>
      <c r="AX100" s="100">
        <f>'254 - SO 254 Vedlejší a o...'!J35</f>
        <v>0</v>
      </c>
      <c r="AY100" s="100">
        <f>'254 - SO 254 Vedlejší a o...'!J36</f>
        <v>0</v>
      </c>
      <c r="AZ100" s="100">
        <f>'254 - SO 254 Vedlejší a o...'!F33</f>
        <v>0</v>
      </c>
      <c r="BA100" s="100">
        <f>'254 - SO 254 Vedlejší a o...'!F34</f>
        <v>0</v>
      </c>
      <c r="BB100" s="100">
        <f>'254 - SO 254 Vedlejší a o...'!F35</f>
        <v>0</v>
      </c>
      <c r="BC100" s="100">
        <f>'254 - SO 254 Vedlejší a o...'!F36</f>
        <v>0</v>
      </c>
      <c r="BD100" s="102">
        <f>'254 - SO 254 Vedlejší a o...'!F37</f>
        <v>0</v>
      </c>
      <c r="BT100" s="103" t="s">
        <v>8</v>
      </c>
      <c r="BV100" s="103" t="s">
        <v>78</v>
      </c>
      <c r="BW100" s="103" t="s">
        <v>100</v>
      </c>
      <c r="BX100" s="103" t="s">
        <v>5</v>
      </c>
      <c r="CL100" s="103" t="s">
        <v>1</v>
      </c>
      <c r="CM100" s="103" t="s">
        <v>85</v>
      </c>
    </row>
    <row r="101" spans="1:91" s="7" customFormat="1" ht="16.5" customHeight="1">
      <c r="A101" s="93" t="s">
        <v>80</v>
      </c>
      <c r="B101" s="94"/>
      <c r="C101" s="95"/>
      <c r="D101" s="267" t="s">
        <v>101</v>
      </c>
      <c r="E101" s="267"/>
      <c r="F101" s="267"/>
      <c r="G101" s="267"/>
      <c r="H101" s="267"/>
      <c r="I101" s="96"/>
      <c r="J101" s="267" t="s">
        <v>102</v>
      </c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7"/>
      <c r="W101" s="267"/>
      <c r="X101" s="267"/>
      <c r="Y101" s="267"/>
      <c r="Z101" s="267"/>
      <c r="AA101" s="267"/>
      <c r="AB101" s="267"/>
      <c r="AC101" s="267"/>
      <c r="AD101" s="267"/>
      <c r="AE101" s="267"/>
      <c r="AF101" s="267"/>
      <c r="AG101" s="268">
        <f>'255 - SO 255 Suterén elek...'!J30</f>
        <v>0</v>
      </c>
      <c r="AH101" s="269"/>
      <c r="AI101" s="269"/>
      <c r="AJ101" s="269"/>
      <c r="AK101" s="269"/>
      <c r="AL101" s="269"/>
      <c r="AM101" s="269"/>
      <c r="AN101" s="268">
        <f t="shared" si="0"/>
        <v>0</v>
      </c>
      <c r="AO101" s="269"/>
      <c r="AP101" s="269"/>
      <c r="AQ101" s="97" t="s">
        <v>83</v>
      </c>
      <c r="AR101" s="98"/>
      <c r="AS101" s="104">
        <v>0</v>
      </c>
      <c r="AT101" s="105">
        <f t="shared" si="1"/>
        <v>0</v>
      </c>
      <c r="AU101" s="106">
        <f>'255 - SO 255 Suterén elek...'!P119</f>
        <v>0</v>
      </c>
      <c r="AV101" s="105">
        <f>'255 - SO 255 Suterén elek...'!J33</f>
        <v>0</v>
      </c>
      <c r="AW101" s="105">
        <f>'255 - SO 255 Suterén elek...'!J34</f>
        <v>0</v>
      </c>
      <c r="AX101" s="105">
        <f>'255 - SO 255 Suterén elek...'!J35</f>
        <v>0</v>
      </c>
      <c r="AY101" s="105">
        <f>'255 - SO 255 Suterén elek...'!J36</f>
        <v>0</v>
      </c>
      <c r="AZ101" s="105">
        <f>'255 - SO 255 Suterén elek...'!F33</f>
        <v>0</v>
      </c>
      <c r="BA101" s="105">
        <f>'255 - SO 255 Suterén elek...'!F34</f>
        <v>0</v>
      </c>
      <c r="BB101" s="105">
        <f>'255 - SO 255 Suterén elek...'!F35</f>
        <v>0</v>
      </c>
      <c r="BC101" s="105">
        <f>'255 - SO 255 Suterén elek...'!F36</f>
        <v>0</v>
      </c>
      <c r="BD101" s="107">
        <f>'255 - SO 255 Suterén elek...'!F37</f>
        <v>0</v>
      </c>
      <c r="BT101" s="103" t="s">
        <v>8</v>
      </c>
      <c r="BV101" s="103" t="s">
        <v>78</v>
      </c>
      <c r="BW101" s="103" t="s">
        <v>103</v>
      </c>
      <c r="BX101" s="103" t="s">
        <v>5</v>
      </c>
      <c r="CL101" s="103" t="s">
        <v>1</v>
      </c>
      <c r="CM101" s="103" t="s">
        <v>85</v>
      </c>
    </row>
    <row r="102" spans="1:91" s="2" customFormat="1" ht="30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1:9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</sheetData>
  <sheetProtection algorithmName="SHA-512" hashValue="msouu33EB9ywNNZdGitZodK0SXZ18bTFKvg/Ef86DM2K9pRxXjCwOTmYHu8QZ5iQ1PqgLWopA8IPZeNM/YNfIQ==" saltValue="UQnmkZ9TCxOCykhJ4M2bi5P0nLuKvsAMnevIP3bmckJ8OUcHlWWq7TvIT12rtmFqqswWmoj8TxoeUMeqWWyTVA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213 - SO 213 Objekt 3021-...'!C2" display="/"/>
    <hyperlink ref="A96" location="'223 - SO 223 Objekt 3021-...'!C2" display="/"/>
    <hyperlink ref="A97" location="'233 - SO 233 Objekt 3021-...'!C2" display="/"/>
    <hyperlink ref="A98" location="'243 - SO 243 Objekt 3021-...'!C2" display="/"/>
    <hyperlink ref="A99" location="'253 - SO 253 Objekt 3021-...'!C2" display="/"/>
    <hyperlink ref="A100" location="'254 - SO 254 Vedlejší a o...'!C2" display="/"/>
    <hyperlink ref="A101" location="'255 - SO 255 Suterén el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6"/>
  <sheetViews>
    <sheetView showGridLines="0" topLeftCell="A119" workbookViewId="0">
      <selection activeCell="Y134" sqref="Y133:Y13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ROUND(J134,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ROUND((SUM(BE134:BE595)),  2)</f>
        <v>0</v>
      </c>
      <c r="G33" s="34"/>
      <c r="H33" s="34"/>
      <c r="I33" s="124">
        <v>0.21</v>
      </c>
      <c r="J33" s="123">
        <f>ROUND(((SUM(BE134:BE595))*I33),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ROUND((SUM(BF134:BF595)),  2)</f>
        <v>0</v>
      </c>
      <c r="G34" s="34"/>
      <c r="H34" s="34"/>
      <c r="I34" s="124">
        <v>0.15</v>
      </c>
      <c r="J34" s="123">
        <f>ROUND(((SUM(BF134:BF595))*I34),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ROUND((SUM(BG134:BG595)),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ROUND((SUM(BH134:BH595)),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ROUND((SUM(BI134:BI595)),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213 - SO 213 Objekt 3021-...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J134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2:12" s="9" customFormat="1" ht="24.95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J135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113</v>
      </c>
      <c r="E98" s="156"/>
      <c r="F98" s="156"/>
      <c r="G98" s="156"/>
      <c r="H98" s="156"/>
      <c r="I98" s="156"/>
      <c r="J98" s="157">
        <f>J136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114</v>
      </c>
      <c r="E99" s="156"/>
      <c r="F99" s="156"/>
      <c r="G99" s="156"/>
      <c r="H99" s="156"/>
      <c r="I99" s="156"/>
      <c r="J99" s="157">
        <f>J141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115</v>
      </c>
      <c r="E100" s="156"/>
      <c r="F100" s="156"/>
      <c r="G100" s="156"/>
      <c r="H100" s="156"/>
      <c r="I100" s="156"/>
      <c r="J100" s="157">
        <f>J232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116</v>
      </c>
      <c r="E101" s="156"/>
      <c r="F101" s="156"/>
      <c r="G101" s="156"/>
      <c r="H101" s="156"/>
      <c r="I101" s="156"/>
      <c r="J101" s="157">
        <f>J334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117</v>
      </c>
      <c r="E102" s="156"/>
      <c r="F102" s="156"/>
      <c r="G102" s="156"/>
      <c r="H102" s="156"/>
      <c r="I102" s="156"/>
      <c r="J102" s="157">
        <f>J347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118</v>
      </c>
      <c r="E103" s="150"/>
      <c r="F103" s="150"/>
      <c r="G103" s="150"/>
      <c r="H103" s="150"/>
      <c r="I103" s="150"/>
      <c r="J103" s="151">
        <f>J350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119</v>
      </c>
      <c r="E104" s="156"/>
      <c r="F104" s="156"/>
      <c r="G104" s="156"/>
      <c r="H104" s="156"/>
      <c r="I104" s="156"/>
      <c r="J104" s="157">
        <f>J351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120</v>
      </c>
      <c r="E105" s="156"/>
      <c r="F105" s="156"/>
      <c r="G105" s="156"/>
      <c r="H105" s="156"/>
      <c r="I105" s="156"/>
      <c r="J105" s="157">
        <f>J370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121</v>
      </c>
      <c r="E106" s="156"/>
      <c r="F106" s="156"/>
      <c r="G106" s="156"/>
      <c r="H106" s="156"/>
      <c r="I106" s="156"/>
      <c r="J106" s="157">
        <f>J391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122</v>
      </c>
      <c r="E107" s="156"/>
      <c r="F107" s="156"/>
      <c r="G107" s="156"/>
      <c r="H107" s="156"/>
      <c r="I107" s="156"/>
      <c r="J107" s="157">
        <f>J448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123</v>
      </c>
      <c r="E108" s="156"/>
      <c r="F108" s="156"/>
      <c r="G108" s="156"/>
      <c r="H108" s="156"/>
      <c r="I108" s="156"/>
      <c r="J108" s="157">
        <f>J511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124</v>
      </c>
      <c r="E109" s="156"/>
      <c r="F109" s="156"/>
      <c r="G109" s="156"/>
      <c r="H109" s="156"/>
      <c r="I109" s="156"/>
      <c r="J109" s="157">
        <f>J530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125</v>
      </c>
      <c r="E110" s="156"/>
      <c r="F110" s="156"/>
      <c r="G110" s="156"/>
      <c r="H110" s="156"/>
      <c r="I110" s="156"/>
      <c r="J110" s="157">
        <f>J567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126</v>
      </c>
      <c r="E111" s="156"/>
      <c r="F111" s="156"/>
      <c r="G111" s="156"/>
      <c r="H111" s="156"/>
      <c r="I111" s="156"/>
      <c r="J111" s="157">
        <f>J574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127</v>
      </c>
      <c r="E112" s="156"/>
      <c r="F112" s="156"/>
      <c r="G112" s="156"/>
      <c r="H112" s="156"/>
      <c r="I112" s="156"/>
      <c r="J112" s="157">
        <f>J583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128</v>
      </c>
      <c r="E113" s="156"/>
      <c r="F113" s="156"/>
      <c r="G113" s="156"/>
      <c r="H113" s="156"/>
      <c r="I113" s="156"/>
      <c r="J113" s="157">
        <f>J588</f>
        <v>0</v>
      </c>
      <c r="K113" s="154"/>
      <c r="L113" s="158"/>
    </row>
    <row r="114" spans="1:31" s="9" customFormat="1" ht="24.95" customHeight="1">
      <c r="B114" s="147"/>
      <c r="C114" s="148"/>
      <c r="D114" s="149" t="s">
        <v>129</v>
      </c>
      <c r="E114" s="150"/>
      <c r="F114" s="150"/>
      <c r="G114" s="150"/>
      <c r="H114" s="150"/>
      <c r="I114" s="150"/>
      <c r="J114" s="151">
        <f>J593</f>
        <v>0</v>
      </c>
      <c r="K114" s="148"/>
      <c r="L114" s="152"/>
    </row>
    <row r="115" spans="1:31" s="2" customFormat="1" ht="21.7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pans="1:31" s="2" customFormat="1" ht="6.95" customHeight="1">
      <c r="A120" s="34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4.95" customHeight="1">
      <c r="A121" s="34"/>
      <c r="B121" s="35"/>
      <c r="C121" s="23" t="s">
        <v>130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16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6.25" customHeight="1">
      <c r="A124" s="34"/>
      <c r="B124" s="35"/>
      <c r="C124" s="36"/>
      <c r="D124" s="36"/>
      <c r="E124" s="299" t="str">
        <f>E7</f>
        <v>7920-20 - 7920 - 20 Dubina u Ostravy stavební úpravy bytových domů Dr. Šavrdy, vchod 3021-9 (zadání)</v>
      </c>
      <c r="F124" s="300"/>
      <c r="G124" s="300"/>
      <c r="H124" s="300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105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251" t="str">
        <f>E9</f>
        <v>213 - SO 213 Objekt 3021-...</v>
      </c>
      <c r="F126" s="301"/>
      <c r="G126" s="301"/>
      <c r="H126" s="301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21</v>
      </c>
      <c r="D128" s="36"/>
      <c r="E128" s="36"/>
      <c r="F128" s="27" t="str">
        <f>F12</f>
        <v xml:space="preserve"> </v>
      </c>
      <c r="G128" s="36"/>
      <c r="H128" s="36"/>
      <c r="I128" s="29" t="s">
        <v>23</v>
      </c>
      <c r="J128" s="66" t="str">
        <f>IF(J12="","",J12)</f>
        <v>11. 10. 2022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E15</f>
        <v xml:space="preserve"> </v>
      </c>
      <c r="G130" s="36"/>
      <c r="H130" s="36"/>
      <c r="I130" s="29" t="s">
        <v>33</v>
      </c>
      <c r="J130" s="32" t="str">
        <f>E21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30</v>
      </c>
      <c r="D131" s="36"/>
      <c r="E131" s="36"/>
      <c r="F131" s="27" t="str">
        <f>IF(E18="","",E18)</f>
        <v>Vyplň údaj</v>
      </c>
      <c r="G131" s="36"/>
      <c r="H131" s="36"/>
      <c r="I131" s="29" t="s">
        <v>34</v>
      </c>
      <c r="J131" s="32" t="str">
        <f>E24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59"/>
      <c r="B133" s="160"/>
      <c r="C133" s="161" t="s">
        <v>131</v>
      </c>
      <c r="D133" s="162" t="s">
        <v>61</v>
      </c>
      <c r="E133" s="162" t="s">
        <v>57</v>
      </c>
      <c r="F133" s="162" t="s">
        <v>58</v>
      </c>
      <c r="G133" s="162" t="s">
        <v>132</v>
      </c>
      <c r="H133" s="162" t="s">
        <v>133</v>
      </c>
      <c r="I133" s="162" t="s">
        <v>134</v>
      </c>
      <c r="J133" s="162" t="s">
        <v>109</v>
      </c>
      <c r="K133" s="163" t="s">
        <v>135</v>
      </c>
      <c r="L133" s="164"/>
      <c r="M133" s="75" t="s">
        <v>1</v>
      </c>
      <c r="N133" s="76" t="s">
        <v>40</v>
      </c>
      <c r="O133" s="76" t="s">
        <v>136</v>
      </c>
      <c r="P133" s="76" t="s">
        <v>137</v>
      </c>
      <c r="Q133" s="76" t="s">
        <v>138</v>
      </c>
      <c r="R133" s="76" t="s">
        <v>139</v>
      </c>
      <c r="S133" s="76" t="s">
        <v>140</v>
      </c>
      <c r="T133" s="77" t="s">
        <v>141</v>
      </c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</row>
    <row r="134" spans="1:65" s="2" customFormat="1" ht="22.9" customHeight="1">
      <c r="A134" s="34"/>
      <c r="B134" s="35"/>
      <c r="C134" s="82" t="s">
        <v>142</v>
      </c>
      <c r="D134" s="36"/>
      <c r="E134" s="36"/>
      <c r="F134" s="36"/>
      <c r="G134" s="36"/>
      <c r="H134" s="36"/>
      <c r="I134" s="36"/>
      <c r="J134" s="165">
        <f>BK134</f>
        <v>0</v>
      </c>
      <c r="K134" s="36"/>
      <c r="L134" s="39"/>
      <c r="M134" s="78"/>
      <c r="N134" s="166"/>
      <c r="O134" s="79"/>
      <c r="P134" s="167">
        <f>P135+P350+P593</f>
        <v>0</v>
      </c>
      <c r="Q134" s="79"/>
      <c r="R134" s="167">
        <f>R135+R350+R593</f>
        <v>0</v>
      </c>
      <c r="S134" s="79"/>
      <c r="T134" s="168">
        <f>T135+T350+T593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75</v>
      </c>
      <c r="AU134" s="17" t="s">
        <v>111</v>
      </c>
      <c r="BK134" s="169">
        <f>BK135+BK350+BK593</f>
        <v>0</v>
      </c>
    </row>
    <row r="135" spans="1:65" s="12" customFormat="1" ht="25.9" customHeight="1">
      <c r="B135" s="170"/>
      <c r="C135" s="171"/>
      <c r="D135" s="172" t="s">
        <v>75</v>
      </c>
      <c r="E135" s="173" t="s">
        <v>143</v>
      </c>
      <c r="F135" s="173" t="s">
        <v>144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P136+P141+P232+P334+P347</f>
        <v>0</v>
      </c>
      <c r="Q135" s="178"/>
      <c r="R135" s="179">
        <f>R136+R141+R232+R334+R347</f>
        <v>0</v>
      </c>
      <c r="S135" s="178"/>
      <c r="T135" s="180">
        <f>T136+T141+T232+T334+T347</f>
        <v>0</v>
      </c>
      <c r="AR135" s="181" t="s">
        <v>8</v>
      </c>
      <c r="AT135" s="182" t="s">
        <v>75</v>
      </c>
      <c r="AU135" s="182" t="s">
        <v>76</v>
      </c>
      <c r="AY135" s="181" t="s">
        <v>145</v>
      </c>
      <c r="BK135" s="183">
        <f>BK136+BK141+BK232+BK334+BK347</f>
        <v>0</v>
      </c>
    </row>
    <row r="136" spans="1:65" s="12" customFormat="1" ht="22.9" customHeight="1">
      <c r="B136" s="170"/>
      <c r="C136" s="171"/>
      <c r="D136" s="172" t="s">
        <v>75</v>
      </c>
      <c r="E136" s="184" t="s">
        <v>146</v>
      </c>
      <c r="F136" s="184" t="s">
        <v>147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SUM(P137:P140)</f>
        <v>0</v>
      </c>
      <c r="Q136" s="178"/>
      <c r="R136" s="179">
        <f>SUM(R137:R140)</f>
        <v>0</v>
      </c>
      <c r="S136" s="178"/>
      <c r="T136" s="180">
        <f>SUM(T137:T140)</f>
        <v>0</v>
      </c>
      <c r="AR136" s="181" t="s">
        <v>8</v>
      </c>
      <c r="AT136" s="182" t="s">
        <v>75</v>
      </c>
      <c r="AU136" s="182" t="s">
        <v>8</v>
      </c>
      <c r="AY136" s="181" t="s">
        <v>145</v>
      </c>
      <c r="BK136" s="183">
        <f>SUM(BK137:BK140)</f>
        <v>0</v>
      </c>
    </row>
    <row r="137" spans="1:65" s="2" customFormat="1" ht="21.75" customHeight="1">
      <c r="A137" s="34"/>
      <c r="B137" s="35"/>
      <c r="C137" s="186" t="s">
        <v>8</v>
      </c>
      <c r="D137" s="186" t="s">
        <v>148</v>
      </c>
      <c r="E137" s="187" t="s">
        <v>149</v>
      </c>
      <c r="F137" s="188" t="s">
        <v>150</v>
      </c>
      <c r="G137" s="189" t="s">
        <v>151</v>
      </c>
      <c r="H137" s="190">
        <v>3</v>
      </c>
      <c r="I137" s="191"/>
      <c r="J137" s="190">
        <f>ROUND(I137*H137,0)</f>
        <v>0</v>
      </c>
      <c r="K137" s="188" t="s">
        <v>1</v>
      </c>
      <c r="L137" s="39"/>
      <c r="M137" s="192" t="s">
        <v>1</v>
      </c>
      <c r="N137" s="193" t="s">
        <v>41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152</v>
      </c>
      <c r="AT137" s="196" t="s">
        <v>148</v>
      </c>
      <c r="AU137" s="196" t="s">
        <v>85</v>
      </c>
      <c r="AY137" s="17" t="s">
        <v>145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</v>
      </c>
      <c r="BK137" s="197">
        <f>ROUND(I137*H137,0)</f>
        <v>0</v>
      </c>
      <c r="BL137" s="17" t="s">
        <v>152</v>
      </c>
      <c r="BM137" s="196" t="s">
        <v>85</v>
      </c>
    </row>
    <row r="138" spans="1:65" s="2" customFormat="1" ht="11.25">
      <c r="A138" s="34"/>
      <c r="B138" s="35"/>
      <c r="C138" s="36"/>
      <c r="D138" s="198" t="s">
        <v>153</v>
      </c>
      <c r="E138" s="36"/>
      <c r="F138" s="199" t="s">
        <v>154</v>
      </c>
      <c r="G138" s="36"/>
      <c r="H138" s="36"/>
      <c r="I138" s="200"/>
      <c r="J138" s="36"/>
      <c r="K138" s="36"/>
      <c r="L138" s="39"/>
      <c r="M138" s="201"/>
      <c r="N138" s="202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153</v>
      </c>
      <c r="AU138" s="17" t="s">
        <v>85</v>
      </c>
    </row>
    <row r="139" spans="1:65" s="2" customFormat="1" ht="16.5" customHeight="1">
      <c r="A139" s="34"/>
      <c r="B139" s="35"/>
      <c r="C139" s="203" t="s">
        <v>85</v>
      </c>
      <c r="D139" s="203" t="s">
        <v>155</v>
      </c>
      <c r="E139" s="204" t="s">
        <v>156</v>
      </c>
      <c r="F139" s="205" t="s">
        <v>157</v>
      </c>
      <c r="G139" s="206" t="s">
        <v>158</v>
      </c>
      <c r="H139" s="207">
        <v>6</v>
      </c>
      <c r="I139" s="208"/>
      <c r="J139" s="207">
        <f>ROUND(I139*H139,0)</f>
        <v>0</v>
      </c>
      <c r="K139" s="205" t="s">
        <v>1</v>
      </c>
      <c r="L139" s="209"/>
      <c r="M139" s="210" t="s">
        <v>1</v>
      </c>
      <c r="N139" s="211" t="s">
        <v>41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159</v>
      </c>
      <c r="AT139" s="196" t="s">
        <v>155</v>
      </c>
      <c r="AU139" s="196" t="s">
        <v>85</v>
      </c>
      <c r="AY139" s="17" t="s">
        <v>145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</v>
      </c>
      <c r="BK139" s="197">
        <f>ROUND(I139*H139,0)</f>
        <v>0</v>
      </c>
      <c r="BL139" s="17" t="s">
        <v>152</v>
      </c>
      <c r="BM139" s="196" t="s">
        <v>152</v>
      </c>
    </row>
    <row r="140" spans="1:65" s="2" customFormat="1" ht="11.25">
      <c r="A140" s="34"/>
      <c r="B140" s="35"/>
      <c r="C140" s="36"/>
      <c r="D140" s="198" t="s">
        <v>153</v>
      </c>
      <c r="E140" s="36"/>
      <c r="F140" s="199" t="s">
        <v>157</v>
      </c>
      <c r="G140" s="36"/>
      <c r="H140" s="36"/>
      <c r="I140" s="200"/>
      <c r="J140" s="36"/>
      <c r="K140" s="36"/>
      <c r="L140" s="39"/>
      <c r="M140" s="201"/>
      <c r="N140" s="202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153</v>
      </c>
      <c r="AU140" s="17" t="s">
        <v>85</v>
      </c>
    </row>
    <row r="141" spans="1:65" s="12" customFormat="1" ht="22.9" customHeight="1">
      <c r="B141" s="170"/>
      <c r="C141" s="171"/>
      <c r="D141" s="172" t="s">
        <v>75</v>
      </c>
      <c r="E141" s="184" t="s">
        <v>160</v>
      </c>
      <c r="F141" s="184" t="s">
        <v>161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SUM(P142:P231)</f>
        <v>0</v>
      </c>
      <c r="Q141" s="178"/>
      <c r="R141" s="179">
        <f>SUM(R142:R231)</f>
        <v>0</v>
      </c>
      <c r="S141" s="178"/>
      <c r="T141" s="180">
        <f>SUM(T142:T231)</f>
        <v>0</v>
      </c>
      <c r="AR141" s="181" t="s">
        <v>8</v>
      </c>
      <c r="AT141" s="182" t="s">
        <v>75</v>
      </c>
      <c r="AU141" s="182" t="s">
        <v>8</v>
      </c>
      <c r="AY141" s="181" t="s">
        <v>145</v>
      </c>
      <c r="BK141" s="183">
        <f>SUM(BK142:BK231)</f>
        <v>0</v>
      </c>
    </row>
    <row r="142" spans="1:65" s="2" customFormat="1" ht="24.2" customHeight="1">
      <c r="A142" s="34"/>
      <c r="B142" s="35"/>
      <c r="C142" s="186" t="s">
        <v>162</v>
      </c>
      <c r="D142" s="186" t="s">
        <v>148</v>
      </c>
      <c r="E142" s="187" t="s">
        <v>163</v>
      </c>
      <c r="F142" s="188" t="s">
        <v>164</v>
      </c>
      <c r="G142" s="189" t="s">
        <v>165</v>
      </c>
      <c r="H142" s="190">
        <v>617</v>
      </c>
      <c r="I142" s="191"/>
      <c r="J142" s="190">
        <f>ROUND(I142*H142,0)</f>
        <v>0</v>
      </c>
      <c r="K142" s="188" t="s">
        <v>1</v>
      </c>
      <c r="L142" s="39"/>
      <c r="M142" s="192" t="s">
        <v>1</v>
      </c>
      <c r="N142" s="193" t="s">
        <v>41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152</v>
      </c>
      <c r="AT142" s="196" t="s">
        <v>148</v>
      </c>
      <c r="AU142" s="196" t="s">
        <v>85</v>
      </c>
      <c r="AY142" s="17" t="s">
        <v>145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</v>
      </c>
      <c r="BK142" s="197">
        <f>ROUND(I142*H142,0)</f>
        <v>0</v>
      </c>
      <c r="BL142" s="17" t="s">
        <v>152</v>
      </c>
      <c r="BM142" s="196" t="s">
        <v>160</v>
      </c>
    </row>
    <row r="143" spans="1:65" s="2" customFormat="1" ht="19.5">
      <c r="A143" s="34"/>
      <c r="B143" s="35"/>
      <c r="C143" s="36"/>
      <c r="D143" s="198" t="s">
        <v>153</v>
      </c>
      <c r="E143" s="36"/>
      <c r="F143" s="199" t="s">
        <v>166</v>
      </c>
      <c r="G143" s="36"/>
      <c r="H143" s="36"/>
      <c r="I143" s="200"/>
      <c r="J143" s="36"/>
      <c r="K143" s="36"/>
      <c r="L143" s="39"/>
      <c r="M143" s="201"/>
      <c r="N143" s="202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153</v>
      </c>
      <c r="AU143" s="17" t="s">
        <v>85</v>
      </c>
    </row>
    <row r="144" spans="1:65" s="13" customFormat="1" ht="11.25">
      <c r="B144" s="212"/>
      <c r="C144" s="213"/>
      <c r="D144" s="198" t="s">
        <v>167</v>
      </c>
      <c r="E144" s="214" t="s">
        <v>1</v>
      </c>
      <c r="F144" s="215" t="s">
        <v>168</v>
      </c>
      <c r="G144" s="213"/>
      <c r="H144" s="216">
        <v>617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167</v>
      </c>
      <c r="AU144" s="222" t="s">
        <v>85</v>
      </c>
      <c r="AV144" s="13" t="s">
        <v>85</v>
      </c>
      <c r="AW144" s="13" t="s">
        <v>32</v>
      </c>
      <c r="AX144" s="13" t="s">
        <v>76</v>
      </c>
      <c r="AY144" s="222" t="s">
        <v>145</v>
      </c>
    </row>
    <row r="145" spans="1:65" s="14" customFormat="1" ht="11.25">
      <c r="B145" s="223"/>
      <c r="C145" s="224"/>
      <c r="D145" s="198" t="s">
        <v>167</v>
      </c>
      <c r="E145" s="225" t="s">
        <v>1</v>
      </c>
      <c r="F145" s="226" t="s">
        <v>169</v>
      </c>
      <c r="G145" s="224"/>
      <c r="H145" s="227">
        <v>617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AT145" s="233" t="s">
        <v>167</v>
      </c>
      <c r="AU145" s="233" t="s">
        <v>85</v>
      </c>
      <c r="AV145" s="14" t="s">
        <v>152</v>
      </c>
      <c r="AW145" s="14" t="s">
        <v>32</v>
      </c>
      <c r="AX145" s="14" t="s">
        <v>8</v>
      </c>
      <c r="AY145" s="233" t="s">
        <v>145</v>
      </c>
    </row>
    <row r="146" spans="1:65" s="2" customFormat="1" ht="24.2" customHeight="1">
      <c r="A146" s="34"/>
      <c r="B146" s="35"/>
      <c r="C146" s="186" t="s">
        <v>170</v>
      </c>
      <c r="D146" s="186" t="s">
        <v>148</v>
      </c>
      <c r="E146" s="187" t="s">
        <v>171</v>
      </c>
      <c r="F146" s="188" t="s">
        <v>172</v>
      </c>
      <c r="G146" s="189" t="s">
        <v>165</v>
      </c>
      <c r="H146" s="190">
        <v>617</v>
      </c>
      <c r="I146" s="191"/>
      <c r="J146" s="190">
        <f>ROUND(I146*H146,0)</f>
        <v>0</v>
      </c>
      <c r="K146" s="188" t="s">
        <v>1</v>
      </c>
      <c r="L146" s="39"/>
      <c r="M146" s="192" t="s">
        <v>1</v>
      </c>
      <c r="N146" s="193" t="s">
        <v>41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152</v>
      </c>
      <c r="AT146" s="196" t="s">
        <v>148</v>
      </c>
      <c r="AU146" s="196" t="s">
        <v>85</v>
      </c>
      <c r="AY146" s="17" t="s">
        <v>145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</v>
      </c>
      <c r="BK146" s="197">
        <f>ROUND(I146*H146,0)</f>
        <v>0</v>
      </c>
      <c r="BL146" s="17" t="s">
        <v>152</v>
      </c>
      <c r="BM146" s="196" t="s">
        <v>159</v>
      </c>
    </row>
    <row r="147" spans="1:65" s="2" customFormat="1" ht="19.5">
      <c r="A147" s="34"/>
      <c r="B147" s="35"/>
      <c r="C147" s="36"/>
      <c r="D147" s="198" t="s">
        <v>153</v>
      </c>
      <c r="E147" s="36"/>
      <c r="F147" s="199" t="s">
        <v>173</v>
      </c>
      <c r="G147" s="36"/>
      <c r="H147" s="36"/>
      <c r="I147" s="200"/>
      <c r="J147" s="36"/>
      <c r="K147" s="36"/>
      <c r="L147" s="39"/>
      <c r="M147" s="201"/>
      <c r="N147" s="202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153</v>
      </c>
      <c r="AU147" s="17" t="s">
        <v>85</v>
      </c>
    </row>
    <row r="148" spans="1:65" s="13" customFormat="1" ht="11.25">
      <c r="B148" s="212"/>
      <c r="C148" s="213"/>
      <c r="D148" s="198" t="s">
        <v>167</v>
      </c>
      <c r="E148" s="214" t="s">
        <v>1</v>
      </c>
      <c r="F148" s="215" t="s">
        <v>168</v>
      </c>
      <c r="G148" s="213"/>
      <c r="H148" s="216">
        <v>617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167</v>
      </c>
      <c r="AU148" s="222" t="s">
        <v>85</v>
      </c>
      <c r="AV148" s="13" t="s">
        <v>85</v>
      </c>
      <c r="AW148" s="13" t="s">
        <v>32</v>
      </c>
      <c r="AX148" s="13" t="s">
        <v>76</v>
      </c>
      <c r="AY148" s="222" t="s">
        <v>145</v>
      </c>
    </row>
    <row r="149" spans="1:65" s="14" customFormat="1" ht="11.25">
      <c r="B149" s="223"/>
      <c r="C149" s="224"/>
      <c r="D149" s="198" t="s">
        <v>167</v>
      </c>
      <c r="E149" s="225" t="s">
        <v>1</v>
      </c>
      <c r="F149" s="226" t="s">
        <v>169</v>
      </c>
      <c r="G149" s="224"/>
      <c r="H149" s="227">
        <v>617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167</v>
      </c>
      <c r="AU149" s="233" t="s">
        <v>85</v>
      </c>
      <c r="AV149" s="14" t="s">
        <v>152</v>
      </c>
      <c r="AW149" s="14" t="s">
        <v>32</v>
      </c>
      <c r="AX149" s="14" t="s">
        <v>8</v>
      </c>
      <c r="AY149" s="233" t="s">
        <v>145</v>
      </c>
    </row>
    <row r="150" spans="1:65" s="2" customFormat="1" ht="44.25" customHeight="1">
      <c r="A150" s="34"/>
      <c r="B150" s="35"/>
      <c r="C150" s="186" t="s">
        <v>146</v>
      </c>
      <c r="D150" s="186" t="s">
        <v>148</v>
      </c>
      <c r="E150" s="187" t="s">
        <v>174</v>
      </c>
      <c r="F150" s="188" t="s">
        <v>175</v>
      </c>
      <c r="G150" s="189" t="s">
        <v>165</v>
      </c>
      <c r="H150" s="190">
        <v>33.4</v>
      </c>
      <c r="I150" s="191"/>
      <c r="J150" s="190">
        <f>ROUND(I150*H150,0)</f>
        <v>0</v>
      </c>
      <c r="K150" s="188" t="s">
        <v>176</v>
      </c>
      <c r="L150" s="39"/>
      <c r="M150" s="192" t="s">
        <v>1</v>
      </c>
      <c r="N150" s="193" t="s">
        <v>41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152</v>
      </c>
      <c r="AT150" s="196" t="s">
        <v>148</v>
      </c>
      <c r="AU150" s="196" t="s">
        <v>85</v>
      </c>
      <c r="AY150" s="17" t="s">
        <v>145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</v>
      </c>
      <c r="BK150" s="197">
        <f>ROUND(I150*H150,0)</f>
        <v>0</v>
      </c>
      <c r="BL150" s="17" t="s">
        <v>152</v>
      </c>
      <c r="BM150" s="196" t="s">
        <v>25</v>
      </c>
    </row>
    <row r="151" spans="1:65" s="2" customFormat="1" ht="29.25">
      <c r="A151" s="34"/>
      <c r="B151" s="35"/>
      <c r="C151" s="36"/>
      <c r="D151" s="198" t="s">
        <v>153</v>
      </c>
      <c r="E151" s="36"/>
      <c r="F151" s="199" t="s">
        <v>177</v>
      </c>
      <c r="G151" s="36"/>
      <c r="H151" s="36"/>
      <c r="I151" s="200"/>
      <c r="J151" s="36"/>
      <c r="K151" s="36"/>
      <c r="L151" s="39"/>
      <c r="M151" s="201"/>
      <c r="N151" s="202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153</v>
      </c>
      <c r="AU151" s="17" t="s">
        <v>85</v>
      </c>
    </row>
    <row r="152" spans="1:65" s="2" customFormat="1" ht="24.2" customHeight="1">
      <c r="A152" s="34"/>
      <c r="B152" s="35"/>
      <c r="C152" s="203" t="s">
        <v>152</v>
      </c>
      <c r="D152" s="203" t="s">
        <v>155</v>
      </c>
      <c r="E152" s="204" t="s">
        <v>178</v>
      </c>
      <c r="F152" s="205" t="s">
        <v>179</v>
      </c>
      <c r="G152" s="206" t="s">
        <v>165</v>
      </c>
      <c r="H152" s="207">
        <v>34.07</v>
      </c>
      <c r="I152" s="208"/>
      <c r="J152" s="207">
        <f>ROUND(I152*H152,0)</f>
        <v>0</v>
      </c>
      <c r="K152" s="205" t="s">
        <v>176</v>
      </c>
      <c r="L152" s="209"/>
      <c r="M152" s="210" t="s">
        <v>1</v>
      </c>
      <c r="N152" s="211" t="s">
        <v>41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159</v>
      </c>
      <c r="AT152" s="196" t="s">
        <v>155</v>
      </c>
      <c r="AU152" s="196" t="s">
        <v>85</v>
      </c>
      <c r="AY152" s="17" t="s">
        <v>145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</v>
      </c>
      <c r="BK152" s="197">
        <f>ROUND(I152*H152,0)</f>
        <v>0</v>
      </c>
      <c r="BL152" s="17" t="s">
        <v>152</v>
      </c>
      <c r="BM152" s="196" t="s">
        <v>180</v>
      </c>
    </row>
    <row r="153" spans="1:65" s="2" customFormat="1" ht="19.5">
      <c r="A153" s="34"/>
      <c r="B153" s="35"/>
      <c r="C153" s="36"/>
      <c r="D153" s="198" t="s">
        <v>153</v>
      </c>
      <c r="E153" s="36"/>
      <c r="F153" s="199" t="s">
        <v>179</v>
      </c>
      <c r="G153" s="36"/>
      <c r="H153" s="36"/>
      <c r="I153" s="200"/>
      <c r="J153" s="36"/>
      <c r="K153" s="36"/>
      <c r="L153" s="39"/>
      <c r="M153" s="201"/>
      <c r="N153" s="202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153</v>
      </c>
      <c r="AU153" s="17" t="s">
        <v>85</v>
      </c>
    </row>
    <row r="154" spans="1:65" s="13" customFormat="1" ht="11.25">
      <c r="B154" s="212"/>
      <c r="C154" s="213"/>
      <c r="D154" s="198" t="s">
        <v>167</v>
      </c>
      <c r="E154" s="214" t="s">
        <v>1</v>
      </c>
      <c r="F154" s="215" t="s">
        <v>181</v>
      </c>
      <c r="G154" s="213"/>
      <c r="H154" s="216">
        <v>34.07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167</v>
      </c>
      <c r="AU154" s="222" t="s">
        <v>85</v>
      </c>
      <c r="AV154" s="13" t="s">
        <v>85</v>
      </c>
      <c r="AW154" s="13" t="s">
        <v>32</v>
      </c>
      <c r="AX154" s="13" t="s">
        <v>76</v>
      </c>
      <c r="AY154" s="222" t="s">
        <v>145</v>
      </c>
    </row>
    <row r="155" spans="1:65" s="14" customFormat="1" ht="11.25">
      <c r="B155" s="223"/>
      <c r="C155" s="224"/>
      <c r="D155" s="198" t="s">
        <v>167</v>
      </c>
      <c r="E155" s="225" t="s">
        <v>1</v>
      </c>
      <c r="F155" s="226" t="s">
        <v>169</v>
      </c>
      <c r="G155" s="224"/>
      <c r="H155" s="227">
        <v>34.07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167</v>
      </c>
      <c r="AU155" s="233" t="s">
        <v>85</v>
      </c>
      <c r="AV155" s="14" t="s">
        <v>152</v>
      </c>
      <c r="AW155" s="14" t="s">
        <v>32</v>
      </c>
      <c r="AX155" s="14" t="s">
        <v>8</v>
      </c>
      <c r="AY155" s="233" t="s">
        <v>145</v>
      </c>
    </row>
    <row r="156" spans="1:65" s="2" customFormat="1" ht="44.25" customHeight="1">
      <c r="A156" s="34"/>
      <c r="B156" s="35"/>
      <c r="C156" s="186" t="s">
        <v>182</v>
      </c>
      <c r="D156" s="186" t="s">
        <v>148</v>
      </c>
      <c r="E156" s="187" t="s">
        <v>183</v>
      </c>
      <c r="F156" s="188" t="s">
        <v>184</v>
      </c>
      <c r="G156" s="189" t="s">
        <v>165</v>
      </c>
      <c r="H156" s="190">
        <v>33.4</v>
      </c>
      <c r="I156" s="191"/>
      <c r="J156" s="190">
        <f>ROUND(I156*H156,0)</f>
        <v>0</v>
      </c>
      <c r="K156" s="188" t="s">
        <v>176</v>
      </c>
      <c r="L156" s="39"/>
      <c r="M156" s="192" t="s">
        <v>1</v>
      </c>
      <c r="N156" s="193" t="s">
        <v>41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152</v>
      </c>
      <c r="AT156" s="196" t="s">
        <v>148</v>
      </c>
      <c r="AU156" s="196" t="s">
        <v>85</v>
      </c>
      <c r="AY156" s="17" t="s">
        <v>145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</v>
      </c>
      <c r="BK156" s="197">
        <f>ROUND(I156*H156,0)</f>
        <v>0</v>
      </c>
      <c r="BL156" s="17" t="s">
        <v>152</v>
      </c>
      <c r="BM156" s="196" t="s">
        <v>185</v>
      </c>
    </row>
    <row r="157" spans="1:65" s="2" customFormat="1" ht="29.25">
      <c r="A157" s="34"/>
      <c r="B157" s="35"/>
      <c r="C157" s="36"/>
      <c r="D157" s="198" t="s">
        <v>153</v>
      </c>
      <c r="E157" s="36"/>
      <c r="F157" s="199" t="s">
        <v>186</v>
      </c>
      <c r="G157" s="36"/>
      <c r="H157" s="36"/>
      <c r="I157" s="200"/>
      <c r="J157" s="36"/>
      <c r="K157" s="36"/>
      <c r="L157" s="39"/>
      <c r="M157" s="201"/>
      <c r="N157" s="202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85</v>
      </c>
    </row>
    <row r="158" spans="1:65" s="13" customFormat="1" ht="11.25">
      <c r="B158" s="212"/>
      <c r="C158" s="213"/>
      <c r="D158" s="198" t="s">
        <v>167</v>
      </c>
      <c r="E158" s="214" t="s">
        <v>1</v>
      </c>
      <c r="F158" s="215" t="s">
        <v>187</v>
      </c>
      <c r="G158" s="213"/>
      <c r="H158" s="216">
        <v>33.4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167</v>
      </c>
      <c r="AU158" s="222" t="s">
        <v>85</v>
      </c>
      <c r="AV158" s="13" t="s">
        <v>85</v>
      </c>
      <c r="AW158" s="13" t="s">
        <v>32</v>
      </c>
      <c r="AX158" s="13" t="s">
        <v>76</v>
      </c>
      <c r="AY158" s="222" t="s">
        <v>145</v>
      </c>
    </row>
    <row r="159" spans="1:65" s="14" customFormat="1" ht="11.25">
      <c r="B159" s="223"/>
      <c r="C159" s="224"/>
      <c r="D159" s="198" t="s">
        <v>167</v>
      </c>
      <c r="E159" s="225" t="s">
        <v>1</v>
      </c>
      <c r="F159" s="226" t="s">
        <v>169</v>
      </c>
      <c r="G159" s="224"/>
      <c r="H159" s="227">
        <v>33.4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167</v>
      </c>
      <c r="AU159" s="233" t="s">
        <v>85</v>
      </c>
      <c r="AV159" s="14" t="s">
        <v>152</v>
      </c>
      <c r="AW159" s="14" t="s">
        <v>32</v>
      </c>
      <c r="AX159" s="14" t="s">
        <v>8</v>
      </c>
      <c r="AY159" s="233" t="s">
        <v>145</v>
      </c>
    </row>
    <row r="160" spans="1:65" s="2" customFormat="1" ht="24.2" customHeight="1">
      <c r="A160" s="34"/>
      <c r="B160" s="35"/>
      <c r="C160" s="203" t="s">
        <v>160</v>
      </c>
      <c r="D160" s="203" t="s">
        <v>155</v>
      </c>
      <c r="E160" s="204" t="s">
        <v>188</v>
      </c>
      <c r="F160" s="205" t="s">
        <v>189</v>
      </c>
      <c r="G160" s="206" t="s">
        <v>165</v>
      </c>
      <c r="H160" s="207">
        <v>34.07</v>
      </c>
      <c r="I160" s="208"/>
      <c r="J160" s="207">
        <f>ROUND(I160*H160,0)</f>
        <v>0</v>
      </c>
      <c r="K160" s="205" t="s">
        <v>176</v>
      </c>
      <c r="L160" s="209"/>
      <c r="M160" s="210" t="s">
        <v>1</v>
      </c>
      <c r="N160" s="211" t="s">
        <v>41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159</v>
      </c>
      <c r="AT160" s="196" t="s">
        <v>155</v>
      </c>
      <c r="AU160" s="196" t="s">
        <v>85</v>
      </c>
      <c r="AY160" s="17" t="s">
        <v>145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</v>
      </c>
      <c r="BK160" s="197">
        <f>ROUND(I160*H160,0)</f>
        <v>0</v>
      </c>
      <c r="BL160" s="17" t="s">
        <v>152</v>
      </c>
      <c r="BM160" s="196" t="s">
        <v>190</v>
      </c>
    </row>
    <row r="161" spans="1:65" s="2" customFormat="1" ht="19.5">
      <c r="A161" s="34"/>
      <c r="B161" s="35"/>
      <c r="C161" s="36"/>
      <c r="D161" s="198" t="s">
        <v>153</v>
      </c>
      <c r="E161" s="36"/>
      <c r="F161" s="199" t="s">
        <v>189</v>
      </c>
      <c r="G161" s="36"/>
      <c r="H161" s="36"/>
      <c r="I161" s="200"/>
      <c r="J161" s="36"/>
      <c r="K161" s="36"/>
      <c r="L161" s="39"/>
      <c r="M161" s="201"/>
      <c r="N161" s="202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153</v>
      </c>
      <c r="AU161" s="17" t="s">
        <v>85</v>
      </c>
    </row>
    <row r="162" spans="1:65" s="2" customFormat="1" ht="24.2" customHeight="1">
      <c r="A162" s="34"/>
      <c r="B162" s="35"/>
      <c r="C162" s="186" t="s">
        <v>191</v>
      </c>
      <c r="D162" s="186" t="s">
        <v>148</v>
      </c>
      <c r="E162" s="187" t="s">
        <v>192</v>
      </c>
      <c r="F162" s="188" t="s">
        <v>193</v>
      </c>
      <c r="G162" s="189" t="s">
        <v>165</v>
      </c>
      <c r="H162" s="190">
        <v>33.4</v>
      </c>
      <c r="I162" s="191"/>
      <c r="J162" s="190">
        <f>ROUND(I162*H162,0)</f>
        <v>0</v>
      </c>
      <c r="K162" s="188" t="s">
        <v>176</v>
      </c>
      <c r="L162" s="39"/>
      <c r="M162" s="192" t="s">
        <v>1</v>
      </c>
      <c r="N162" s="193" t="s">
        <v>41</v>
      </c>
      <c r="O162" s="71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152</v>
      </c>
      <c r="AT162" s="196" t="s">
        <v>148</v>
      </c>
      <c r="AU162" s="196" t="s">
        <v>85</v>
      </c>
      <c r="AY162" s="17" t="s">
        <v>145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</v>
      </c>
      <c r="BK162" s="197">
        <f>ROUND(I162*H162,0)</f>
        <v>0</v>
      </c>
      <c r="BL162" s="17" t="s">
        <v>152</v>
      </c>
      <c r="BM162" s="196" t="s">
        <v>194</v>
      </c>
    </row>
    <row r="163" spans="1:65" s="2" customFormat="1" ht="19.5">
      <c r="A163" s="34"/>
      <c r="B163" s="35"/>
      <c r="C163" s="36"/>
      <c r="D163" s="198" t="s">
        <v>153</v>
      </c>
      <c r="E163" s="36"/>
      <c r="F163" s="199" t="s">
        <v>195</v>
      </c>
      <c r="G163" s="36"/>
      <c r="H163" s="36"/>
      <c r="I163" s="200"/>
      <c r="J163" s="36"/>
      <c r="K163" s="36"/>
      <c r="L163" s="39"/>
      <c r="M163" s="201"/>
      <c r="N163" s="202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153</v>
      </c>
      <c r="AU163" s="17" t="s">
        <v>85</v>
      </c>
    </row>
    <row r="164" spans="1:65" s="13" customFormat="1" ht="11.25">
      <c r="B164" s="212"/>
      <c r="C164" s="213"/>
      <c r="D164" s="198" t="s">
        <v>167</v>
      </c>
      <c r="E164" s="214" t="s">
        <v>1</v>
      </c>
      <c r="F164" s="215" t="s">
        <v>187</v>
      </c>
      <c r="G164" s="213"/>
      <c r="H164" s="216">
        <v>33.4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167</v>
      </c>
      <c r="AU164" s="222" t="s">
        <v>85</v>
      </c>
      <c r="AV164" s="13" t="s">
        <v>85</v>
      </c>
      <c r="AW164" s="13" t="s">
        <v>32</v>
      </c>
      <c r="AX164" s="13" t="s">
        <v>76</v>
      </c>
      <c r="AY164" s="222" t="s">
        <v>145</v>
      </c>
    </row>
    <row r="165" spans="1:65" s="14" customFormat="1" ht="11.25">
      <c r="B165" s="223"/>
      <c r="C165" s="224"/>
      <c r="D165" s="198" t="s">
        <v>167</v>
      </c>
      <c r="E165" s="225" t="s">
        <v>1</v>
      </c>
      <c r="F165" s="226" t="s">
        <v>169</v>
      </c>
      <c r="G165" s="224"/>
      <c r="H165" s="227">
        <v>33.4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167</v>
      </c>
      <c r="AU165" s="233" t="s">
        <v>85</v>
      </c>
      <c r="AV165" s="14" t="s">
        <v>152</v>
      </c>
      <c r="AW165" s="14" t="s">
        <v>32</v>
      </c>
      <c r="AX165" s="14" t="s">
        <v>8</v>
      </c>
      <c r="AY165" s="233" t="s">
        <v>145</v>
      </c>
    </row>
    <row r="166" spans="1:65" s="2" customFormat="1" ht="33" customHeight="1">
      <c r="A166" s="34"/>
      <c r="B166" s="35"/>
      <c r="C166" s="186" t="s">
        <v>159</v>
      </c>
      <c r="D166" s="186" t="s">
        <v>148</v>
      </c>
      <c r="E166" s="187" t="s">
        <v>196</v>
      </c>
      <c r="F166" s="188" t="s">
        <v>197</v>
      </c>
      <c r="G166" s="189" t="s">
        <v>198</v>
      </c>
      <c r="H166" s="190">
        <v>1</v>
      </c>
      <c r="I166" s="191"/>
      <c r="J166" s="190">
        <f>ROUND(I166*H166,0)</f>
        <v>0</v>
      </c>
      <c r="K166" s="188" t="s">
        <v>1</v>
      </c>
      <c r="L166" s="39"/>
      <c r="M166" s="192" t="s">
        <v>1</v>
      </c>
      <c r="N166" s="193" t="s">
        <v>41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152</v>
      </c>
      <c r="AT166" s="196" t="s">
        <v>148</v>
      </c>
      <c r="AU166" s="196" t="s">
        <v>85</v>
      </c>
      <c r="AY166" s="17" t="s">
        <v>145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</v>
      </c>
      <c r="BK166" s="197">
        <f>ROUND(I166*H166,0)</f>
        <v>0</v>
      </c>
      <c r="BL166" s="17" t="s">
        <v>152</v>
      </c>
      <c r="BM166" s="196" t="s">
        <v>199</v>
      </c>
    </row>
    <row r="167" spans="1:65" s="2" customFormat="1" ht="19.5">
      <c r="A167" s="34"/>
      <c r="B167" s="35"/>
      <c r="C167" s="36"/>
      <c r="D167" s="198" t="s">
        <v>153</v>
      </c>
      <c r="E167" s="36"/>
      <c r="F167" s="199" t="s">
        <v>200</v>
      </c>
      <c r="G167" s="36"/>
      <c r="H167" s="36"/>
      <c r="I167" s="200"/>
      <c r="J167" s="36"/>
      <c r="K167" s="36"/>
      <c r="L167" s="39"/>
      <c r="M167" s="201"/>
      <c r="N167" s="202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153</v>
      </c>
      <c r="AU167" s="17" t="s">
        <v>85</v>
      </c>
    </row>
    <row r="168" spans="1:65" s="2" customFormat="1" ht="37.9" customHeight="1">
      <c r="A168" s="34"/>
      <c r="B168" s="35"/>
      <c r="C168" s="186" t="s">
        <v>201</v>
      </c>
      <c r="D168" s="186" t="s">
        <v>148</v>
      </c>
      <c r="E168" s="187" t="s">
        <v>202</v>
      </c>
      <c r="F168" s="188" t="s">
        <v>203</v>
      </c>
      <c r="G168" s="189" t="s">
        <v>165</v>
      </c>
      <c r="H168" s="190">
        <v>34.450000000000003</v>
      </c>
      <c r="I168" s="191"/>
      <c r="J168" s="190">
        <f>ROUND(I168*H168,0)</f>
        <v>0</v>
      </c>
      <c r="K168" s="188" t="s">
        <v>176</v>
      </c>
      <c r="L168" s="39"/>
      <c r="M168" s="192" t="s">
        <v>1</v>
      </c>
      <c r="N168" s="193" t="s">
        <v>41</v>
      </c>
      <c r="O168" s="71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152</v>
      </c>
      <c r="AT168" s="196" t="s">
        <v>148</v>
      </c>
      <c r="AU168" s="196" t="s">
        <v>85</v>
      </c>
      <c r="AY168" s="17" t="s">
        <v>145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</v>
      </c>
      <c r="BK168" s="197">
        <f>ROUND(I168*H168,0)</f>
        <v>0</v>
      </c>
      <c r="BL168" s="17" t="s">
        <v>152</v>
      </c>
      <c r="BM168" s="196" t="s">
        <v>204</v>
      </c>
    </row>
    <row r="169" spans="1:65" s="2" customFormat="1" ht="29.25">
      <c r="A169" s="34"/>
      <c r="B169" s="35"/>
      <c r="C169" s="36"/>
      <c r="D169" s="198" t="s">
        <v>153</v>
      </c>
      <c r="E169" s="36"/>
      <c r="F169" s="199" t="s">
        <v>205</v>
      </c>
      <c r="G169" s="36"/>
      <c r="H169" s="36"/>
      <c r="I169" s="200"/>
      <c r="J169" s="36"/>
      <c r="K169" s="36"/>
      <c r="L169" s="39"/>
      <c r="M169" s="201"/>
      <c r="N169" s="202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153</v>
      </c>
      <c r="AU169" s="17" t="s">
        <v>85</v>
      </c>
    </row>
    <row r="170" spans="1:65" s="13" customFormat="1" ht="11.25">
      <c r="B170" s="212"/>
      <c r="C170" s="213"/>
      <c r="D170" s="198" t="s">
        <v>167</v>
      </c>
      <c r="E170" s="214" t="s">
        <v>1</v>
      </c>
      <c r="F170" s="215" t="s">
        <v>206</v>
      </c>
      <c r="G170" s="213"/>
      <c r="H170" s="216">
        <v>34.450000000000003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167</v>
      </c>
      <c r="AU170" s="222" t="s">
        <v>85</v>
      </c>
      <c r="AV170" s="13" t="s">
        <v>85</v>
      </c>
      <c r="AW170" s="13" t="s">
        <v>32</v>
      </c>
      <c r="AX170" s="13" t="s">
        <v>76</v>
      </c>
      <c r="AY170" s="222" t="s">
        <v>145</v>
      </c>
    </row>
    <row r="171" spans="1:65" s="14" customFormat="1" ht="11.25">
      <c r="B171" s="223"/>
      <c r="C171" s="224"/>
      <c r="D171" s="198" t="s">
        <v>167</v>
      </c>
      <c r="E171" s="225" t="s">
        <v>1</v>
      </c>
      <c r="F171" s="226" t="s">
        <v>169</v>
      </c>
      <c r="G171" s="224"/>
      <c r="H171" s="227">
        <v>34.450000000000003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AT171" s="233" t="s">
        <v>167</v>
      </c>
      <c r="AU171" s="233" t="s">
        <v>85</v>
      </c>
      <c r="AV171" s="14" t="s">
        <v>152</v>
      </c>
      <c r="AW171" s="14" t="s">
        <v>32</v>
      </c>
      <c r="AX171" s="14" t="s">
        <v>8</v>
      </c>
      <c r="AY171" s="233" t="s">
        <v>145</v>
      </c>
    </row>
    <row r="172" spans="1:65" s="2" customFormat="1" ht="24.2" customHeight="1">
      <c r="A172" s="34"/>
      <c r="B172" s="35"/>
      <c r="C172" s="203" t="s">
        <v>25</v>
      </c>
      <c r="D172" s="203" t="s">
        <v>155</v>
      </c>
      <c r="E172" s="204" t="s">
        <v>207</v>
      </c>
      <c r="F172" s="205" t="s">
        <v>208</v>
      </c>
      <c r="G172" s="206" t="s">
        <v>165</v>
      </c>
      <c r="H172" s="207">
        <v>35.14</v>
      </c>
      <c r="I172" s="208"/>
      <c r="J172" s="207">
        <f>ROUND(I172*H172,0)</f>
        <v>0</v>
      </c>
      <c r="K172" s="205" t="s">
        <v>176</v>
      </c>
      <c r="L172" s="209"/>
      <c r="M172" s="210" t="s">
        <v>1</v>
      </c>
      <c r="N172" s="211" t="s">
        <v>41</v>
      </c>
      <c r="O172" s="71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159</v>
      </c>
      <c r="AT172" s="196" t="s">
        <v>155</v>
      </c>
      <c r="AU172" s="196" t="s">
        <v>85</v>
      </c>
      <c r="AY172" s="17" t="s">
        <v>145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</v>
      </c>
      <c r="BK172" s="197">
        <f>ROUND(I172*H172,0)</f>
        <v>0</v>
      </c>
      <c r="BL172" s="17" t="s">
        <v>152</v>
      </c>
      <c r="BM172" s="196" t="s">
        <v>209</v>
      </c>
    </row>
    <row r="173" spans="1:65" s="2" customFormat="1" ht="19.5">
      <c r="A173" s="34"/>
      <c r="B173" s="35"/>
      <c r="C173" s="36"/>
      <c r="D173" s="198" t="s">
        <v>153</v>
      </c>
      <c r="E173" s="36"/>
      <c r="F173" s="199" t="s">
        <v>208</v>
      </c>
      <c r="G173" s="36"/>
      <c r="H173" s="36"/>
      <c r="I173" s="200"/>
      <c r="J173" s="36"/>
      <c r="K173" s="36"/>
      <c r="L173" s="39"/>
      <c r="M173" s="201"/>
      <c r="N173" s="202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153</v>
      </c>
      <c r="AU173" s="17" t="s">
        <v>85</v>
      </c>
    </row>
    <row r="174" spans="1:65" s="2" customFormat="1" ht="44.25" customHeight="1">
      <c r="A174" s="34"/>
      <c r="B174" s="35"/>
      <c r="C174" s="186" t="s">
        <v>210</v>
      </c>
      <c r="D174" s="186" t="s">
        <v>148</v>
      </c>
      <c r="E174" s="187" t="s">
        <v>211</v>
      </c>
      <c r="F174" s="188" t="s">
        <v>212</v>
      </c>
      <c r="G174" s="189" t="s">
        <v>165</v>
      </c>
      <c r="H174" s="190">
        <v>650.48</v>
      </c>
      <c r="I174" s="191"/>
      <c r="J174" s="190">
        <f>ROUND(I174*H174,0)</f>
        <v>0</v>
      </c>
      <c r="K174" s="188" t="s">
        <v>176</v>
      </c>
      <c r="L174" s="39"/>
      <c r="M174" s="192" t="s">
        <v>1</v>
      </c>
      <c r="N174" s="193" t="s">
        <v>41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152</v>
      </c>
      <c r="AT174" s="196" t="s">
        <v>148</v>
      </c>
      <c r="AU174" s="196" t="s">
        <v>85</v>
      </c>
      <c r="AY174" s="17" t="s">
        <v>145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</v>
      </c>
      <c r="BK174" s="197">
        <f>ROUND(I174*H174,0)</f>
        <v>0</v>
      </c>
      <c r="BL174" s="17" t="s">
        <v>152</v>
      </c>
      <c r="BM174" s="196" t="s">
        <v>213</v>
      </c>
    </row>
    <row r="175" spans="1:65" s="2" customFormat="1" ht="29.25">
      <c r="A175" s="34"/>
      <c r="B175" s="35"/>
      <c r="C175" s="36"/>
      <c r="D175" s="198" t="s">
        <v>153</v>
      </c>
      <c r="E175" s="36"/>
      <c r="F175" s="199" t="s">
        <v>214</v>
      </c>
      <c r="G175" s="36"/>
      <c r="H175" s="36"/>
      <c r="I175" s="200"/>
      <c r="J175" s="36"/>
      <c r="K175" s="36"/>
      <c r="L175" s="39"/>
      <c r="M175" s="201"/>
      <c r="N175" s="202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153</v>
      </c>
      <c r="AU175" s="17" t="s">
        <v>85</v>
      </c>
    </row>
    <row r="176" spans="1:65" s="2" customFormat="1" ht="24.2" customHeight="1">
      <c r="A176" s="34"/>
      <c r="B176" s="35"/>
      <c r="C176" s="203" t="s">
        <v>180</v>
      </c>
      <c r="D176" s="203" t="s">
        <v>155</v>
      </c>
      <c r="E176" s="204" t="s">
        <v>215</v>
      </c>
      <c r="F176" s="205" t="s">
        <v>216</v>
      </c>
      <c r="G176" s="206" t="s">
        <v>165</v>
      </c>
      <c r="H176" s="207">
        <v>663.49</v>
      </c>
      <c r="I176" s="208"/>
      <c r="J176" s="207">
        <f>ROUND(I176*H176,0)</f>
        <v>0</v>
      </c>
      <c r="K176" s="205" t="s">
        <v>176</v>
      </c>
      <c r="L176" s="209"/>
      <c r="M176" s="210" t="s">
        <v>1</v>
      </c>
      <c r="N176" s="211" t="s">
        <v>41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159</v>
      </c>
      <c r="AT176" s="196" t="s">
        <v>155</v>
      </c>
      <c r="AU176" s="196" t="s">
        <v>85</v>
      </c>
      <c r="AY176" s="17" t="s">
        <v>145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</v>
      </c>
      <c r="BK176" s="197">
        <f>ROUND(I176*H176,0)</f>
        <v>0</v>
      </c>
      <c r="BL176" s="17" t="s">
        <v>152</v>
      </c>
      <c r="BM176" s="196" t="s">
        <v>217</v>
      </c>
    </row>
    <row r="177" spans="1:65" s="2" customFormat="1" ht="19.5">
      <c r="A177" s="34"/>
      <c r="B177" s="35"/>
      <c r="C177" s="36"/>
      <c r="D177" s="198" t="s">
        <v>153</v>
      </c>
      <c r="E177" s="36"/>
      <c r="F177" s="199" t="s">
        <v>216</v>
      </c>
      <c r="G177" s="36"/>
      <c r="H177" s="36"/>
      <c r="I177" s="200"/>
      <c r="J177" s="36"/>
      <c r="K177" s="36"/>
      <c r="L177" s="39"/>
      <c r="M177" s="201"/>
      <c r="N177" s="202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153</v>
      </c>
      <c r="AU177" s="17" t="s">
        <v>85</v>
      </c>
    </row>
    <row r="178" spans="1:65" s="13" customFormat="1" ht="11.25">
      <c r="B178" s="212"/>
      <c r="C178" s="213"/>
      <c r="D178" s="198" t="s">
        <v>167</v>
      </c>
      <c r="E178" s="214" t="s">
        <v>1</v>
      </c>
      <c r="F178" s="215" t="s">
        <v>218</v>
      </c>
      <c r="G178" s="213"/>
      <c r="H178" s="216">
        <v>663.49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167</v>
      </c>
      <c r="AU178" s="222" t="s">
        <v>85</v>
      </c>
      <c r="AV178" s="13" t="s">
        <v>85</v>
      </c>
      <c r="AW178" s="13" t="s">
        <v>32</v>
      </c>
      <c r="AX178" s="13" t="s">
        <v>76</v>
      </c>
      <c r="AY178" s="222" t="s">
        <v>145</v>
      </c>
    </row>
    <row r="179" spans="1:65" s="14" customFormat="1" ht="11.25">
      <c r="B179" s="223"/>
      <c r="C179" s="224"/>
      <c r="D179" s="198" t="s">
        <v>167</v>
      </c>
      <c r="E179" s="225" t="s">
        <v>1</v>
      </c>
      <c r="F179" s="226" t="s">
        <v>169</v>
      </c>
      <c r="G179" s="224"/>
      <c r="H179" s="227">
        <v>663.49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167</v>
      </c>
      <c r="AU179" s="233" t="s">
        <v>85</v>
      </c>
      <c r="AV179" s="14" t="s">
        <v>152</v>
      </c>
      <c r="AW179" s="14" t="s">
        <v>32</v>
      </c>
      <c r="AX179" s="14" t="s">
        <v>8</v>
      </c>
      <c r="AY179" s="233" t="s">
        <v>145</v>
      </c>
    </row>
    <row r="180" spans="1:65" s="2" customFormat="1" ht="37.9" customHeight="1">
      <c r="A180" s="34"/>
      <c r="B180" s="35"/>
      <c r="C180" s="186" t="s">
        <v>219</v>
      </c>
      <c r="D180" s="186" t="s">
        <v>148</v>
      </c>
      <c r="E180" s="187" t="s">
        <v>220</v>
      </c>
      <c r="F180" s="188" t="s">
        <v>221</v>
      </c>
      <c r="G180" s="189" t="s">
        <v>151</v>
      </c>
      <c r="H180" s="190">
        <v>332.02</v>
      </c>
      <c r="I180" s="191"/>
      <c r="J180" s="190">
        <f>ROUND(I180*H180,0)</f>
        <v>0</v>
      </c>
      <c r="K180" s="188" t="s">
        <v>176</v>
      </c>
      <c r="L180" s="39"/>
      <c r="M180" s="192" t="s">
        <v>1</v>
      </c>
      <c r="N180" s="193" t="s">
        <v>41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152</v>
      </c>
      <c r="AT180" s="196" t="s">
        <v>148</v>
      </c>
      <c r="AU180" s="196" t="s">
        <v>85</v>
      </c>
      <c r="AY180" s="17" t="s">
        <v>145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</v>
      </c>
      <c r="BK180" s="197">
        <f>ROUND(I180*H180,0)</f>
        <v>0</v>
      </c>
      <c r="BL180" s="17" t="s">
        <v>152</v>
      </c>
      <c r="BM180" s="196" t="s">
        <v>222</v>
      </c>
    </row>
    <row r="181" spans="1:65" s="2" customFormat="1" ht="39">
      <c r="A181" s="34"/>
      <c r="B181" s="35"/>
      <c r="C181" s="36"/>
      <c r="D181" s="198" t="s">
        <v>153</v>
      </c>
      <c r="E181" s="36"/>
      <c r="F181" s="199" t="s">
        <v>223</v>
      </c>
      <c r="G181" s="36"/>
      <c r="H181" s="36"/>
      <c r="I181" s="200"/>
      <c r="J181" s="36"/>
      <c r="K181" s="36"/>
      <c r="L181" s="39"/>
      <c r="M181" s="201"/>
      <c r="N181" s="202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153</v>
      </c>
      <c r="AU181" s="17" t="s">
        <v>85</v>
      </c>
    </row>
    <row r="182" spans="1:65" s="13" customFormat="1" ht="11.25">
      <c r="B182" s="212"/>
      <c r="C182" s="213"/>
      <c r="D182" s="198" t="s">
        <v>167</v>
      </c>
      <c r="E182" s="214" t="s">
        <v>1</v>
      </c>
      <c r="F182" s="215" t="s">
        <v>224</v>
      </c>
      <c r="G182" s="213"/>
      <c r="H182" s="216">
        <v>332.02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167</v>
      </c>
      <c r="AU182" s="222" t="s">
        <v>85</v>
      </c>
      <c r="AV182" s="13" t="s">
        <v>85</v>
      </c>
      <c r="AW182" s="13" t="s">
        <v>32</v>
      </c>
      <c r="AX182" s="13" t="s">
        <v>76</v>
      </c>
      <c r="AY182" s="222" t="s">
        <v>145</v>
      </c>
    </row>
    <row r="183" spans="1:65" s="14" customFormat="1" ht="11.25">
      <c r="B183" s="223"/>
      <c r="C183" s="224"/>
      <c r="D183" s="198" t="s">
        <v>167</v>
      </c>
      <c r="E183" s="225" t="s">
        <v>1</v>
      </c>
      <c r="F183" s="226" t="s">
        <v>169</v>
      </c>
      <c r="G183" s="224"/>
      <c r="H183" s="227">
        <v>332.02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167</v>
      </c>
      <c r="AU183" s="233" t="s">
        <v>85</v>
      </c>
      <c r="AV183" s="14" t="s">
        <v>152</v>
      </c>
      <c r="AW183" s="14" t="s">
        <v>32</v>
      </c>
      <c r="AX183" s="14" t="s">
        <v>8</v>
      </c>
      <c r="AY183" s="233" t="s">
        <v>145</v>
      </c>
    </row>
    <row r="184" spans="1:65" s="2" customFormat="1" ht="24.2" customHeight="1">
      <c r="A184" s="34"/>
      <c r="B184" s="35"/>
      <c r="C184" s="203" t="s">
        <v>185</v>
      </c>
      <c r="D184" s="203" t="s">
        <v>155</v>
      </c>
      <c r="E184" s="204" t="s">
        <v>225</v>
      </c>
      <c r="F184" s="205" t="s">
        <v>226</v>
      </c>
      <c r="G184" s="206" t="s">
        <v>165</v>
      </c>
      <c r="H184" s="207">
        <v>54.78</v>
      </c>
      <c r="I184" s="208"/>
      <c r="J184" s="207">
        <f>ROUND(I184*H184,0)</f>
        <v>0</v>
      </c>
      <c r="K184" s="205" t="s">
        <v>176</v>
      </c>
      <c r="L184" s="209"/>
      <c r="M184" s="210" t="s">
        <v>1</v>
      </c>
      <c r="N184" s="211" t="s">
        <v>41</v>
      </c>
      <c r="O184" s="71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159</v>
      </c>
      <c r="AT184" s="196" t="s">
        <v>155</v>
      </c>
      <c r="AU184" s="196" t="s">
        <v>85</v>
      </c>
      <c r="AY184" s="17" t="s">
        <v>145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</v>
      </c>
      <c r="BK184" s="197">
        <f>ROUND(I184*H184,0)</f>
        <v>0</v>
      </c>
      <c r="BL184" s="17" t="s">
        <v>152</v>
      </c>
      <c r="BM184" s="196" t="s">
        <v>227</v>
      </c>
    </row>
    <row r="185" spans="1:65" s="2" customFormat="1" ht="19.5">
      <c r="A185" s="34"/>
      <c r="B185" s="35"/>
      <c r="C185" s="36"/>
      <c r="D185" s="198" t="s">
        <v>153</v>
      </c>
      <c r="E185" s="36"/>
      <c r="F185" s="199" t="s">
        <v>226</v>
      </c>
      <c r="G185" s="36"/>
      <c r="H185" s="36"/>
      <c r="I185" s="200"/>
      <c r="J185" s="36"/>
      <c r="K185" s="36"/>
      <c r="L185" s="39"/>
      <c r="M185" s="201"/>
      <c r="N185" s="202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153</v>
      </c>
      <c r="AU185" s="17" t="s">
        <v>85</v>
      </c>
    </row>
    <row r="186" spans="1:65" s="2" customFormat="1" ht="37.9" customHeight="1">
      <c r="A186" s="34"/>
      <c r="B186" s="35"/>
      <c r="C186" s="186" t="s">
        <v>9</v>
      </c>
      <c r="D186" s="186" t="s">
        <v>148</v>
      </c>
      <c r="E186" s="187" t="s">
        <v>220</v>
      </c>
      <c r="F186" s="188" t="s">
        <v>221</v>
      </c>
      <c r="G186" s="189" t="s">
        <v>151</v>
      </c>
      <c r="H186" s="190">
        <v>56.65</v>
      </c>
      <c r="I186" s="191"/>
      <c r="J186" s="190">
        <f>ROUND(I186*H186,0)</f>
        <v>0</v>
      </c>
      <c r="K186" s="188" t="s">
        <v>176</v>
      </c>
      <c r="L186" s="39"/>
      <c r="M186" s="192" t="s">
        <v>1</v>
      </c>
      <c r="N186" s="193" t="s">
        <v>41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152</v>
      </c>
      <c r="AT186" s="196" t="s">
        <v>148</v>
      </c>
      <c r="AU186" s="196" t="s">
        <v>85</v>
      </c>
      <c r="AY186" s="17" t="s">
        <v>145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</v>
      </c>
      <c r="BK186" s="197">
        <f>ROUND(I186*H186,0)</f>
        <v>0</v>
      </c>
      <c r="BL186" s="17" t="s">
        <v>152</v>
      </c>
      <c r="BM186" s="196" t="s">
        <v>228</v>
      </c>
    </row>
    <row r="187" spans="1:65" s="2" customFormat="1" ht="39">
      <c r="A187" s="34"/>
      <c r="B187" s="35"/>
      <c r="C187" s="36"/>
      <c r="D187" s="198" t="s">
        <v>153</v>
      </c>
      <c r="E187" s="36"/>
      <c r="F187" s="199" t="s">
        <v>223</v>
      </c>
      <c r="G187" s="36"/>
      <c r="H187" s="36"/>
      <c r="I187" s="200"/>
      <c r="J187" s="36"/>
      <c r="K187" s="36"/>
      <c r="L187" s="39"/>
      <c r="M187" s="201"/>
      <c r="N187" s="202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153</v>
      </c>
      <c r="AU187" s="17" t="s">
        <v>85</v>
      </c>
    </row>
    <row r="188" spans="1:65" s="13" customFormat="1" ht="11.25">
      <c r="B188" s="212"/>
      <c r="C188" s="213"/>
      <c r="D188" s="198" t="s">
        <v>167</v>
      </c>
      <c r="E188" s="214" t="s">
        <v>1</v>
      </c>
      <c r="F188" s="215" t="s">
        <v>229</v>
      </c>
      <c r="G188" s="213"/>
      <c r="H188" s="216">
        <v>56.65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167</v>
      </c>
      <c r="AU188" s="222" t="s">
        <v>85</v>
      </c>
      <c r="AV188" s="13" t="s">
        <v>85</v>
      </c>
      <c r="AW188" s="13" t="s">
        <v>32</v>
      </c>
      <c r="AX188" s="13" t="s">
        <v>76</v>
      </c>
      <c r="AY188" s="222" t="s">
        <v>145</v>
      </c>
    </row>
    <row r="189" spans="1:65" s="14" customFormat="1" ht="11.25">
      <c r="B189" s="223"/>
      <c r="C189" s="224"/>
      <c r="D189" s="198" t="s">
        <v>167</v>
      </c>
      <c r="E189" s="225" t="s">
        <v>1</v>
      </c>
      <c r="F189" s="226" t="s">
        <v>169</v>
      </c>
      <c r="G189" s="224"/>
      <c r="H189" s="227">
        <v>56.65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167</v>
      </c>
      <c r="AU189" s="233" t="s">
        <v>85</v>
      </c>
      <c r="AV189" s="14" t="s">
        <v>152</v>
      </c>
      <c r="AW189" s="14" t="s">
        <v>32</v>
      </c>
      <c r="AX189" s="14" t="s">
        <v>8</v>
      </c>
      <c r="AY189" s="233" t="s">
        <v>145</v>
      </c>
    </row>
    <row r="190" spans="1:65" s="2" customFormat="1" ht="24.2" customHeight="1">
      <c r="A190" s="34"/>
      <c r="B190" s="35"/>
      <c r="C190" s="203" t="s">
        <v>190</v>
      </c>
      <c r="D190" s="203" t="s">
        <v>155</v>
      </c>
      <c r="E190" s="204" t="s">
        <v>230</v>
      </c>
      <c r="F190" s="205" t="s">
        <v>231</v>
      </c>
      <c r="G190" s="206" t="s">
        <v>165</v>
      </c>
      <c r="H190" s="207">
        <v>8.85</v>
      </c>
      <c r="I190" s="208"/>
      <c r="J190" s="207">
        <f>ROUND(I190*H190,0)</f>
        <v>0</v>
      </c>
      <c r="K190" s="205" t="s">
        <v>176</v>
      </c>
      <c r="L190" s="209"/>
      <c r="M190" s="210" t="s">
        <v>1</v>
      </c>
      <c r="N190" s="211" t="s">
        <v>41</v>
      </c>
      <c r="O190" s="71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159</v>
      </c>
      <c r="AT190" s="196" t="s">
        <v>155</v>
      </c>
      <c r="AU190" s="196" t="s">
        <v>85</v>
      </c>
      <c r="AY190" s="17" t="s">
        <v>145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</v>
      </c>
      <c r="BK190" s="197">
        <f>ROUND(I190*H190,0)</f>
        <v>0</v>
      </c>
      <c r="BL190" s="17" t="s">
        <v>152</v>
      </c>
      <c r="BM190" s="196" t="s">
        <v>232</v>
      </c>
    </row>
    <row r="191" spans="1:65" s="2" customFormat="1" ht="19.5">
      <c r="A191" s="34"/>
      <c r="B191" s="35"/>
      <c r="C191" s="36"/>
      <c r="D191" s="198" t="s">
        <v>153</v>
      </c>
      <c r="E191" s="36"/>
      <c r="F191" s="199" t="s">
        <v>231</v>
      </c>
      <c r="G191" s="36"/>
      <c r="H191" s="36"/>
      <c r="I191" s="200"/>
      <c r="J191" s="36"/>
      <c r="K191" s="36"/>
      <c r="L191" s="39"/>
      <c r="M191" s="201"/>
      <c r="N191" s="202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153</v>
      </c>
      <c r="AU191" s="17" t="s">
        <v>85</v>
      </c>
    </row>
    <row r="192" spans="1:65" s="2" customFormat="1" ht="24.2" customHeight="1">
      <c r="A192" s="34"/>
      <c r="B192" s="35"/>
      <c r="C192" s="186" t="s">
        <v>233</v>
      </c>
      <c r="D192" s="186" t="s">
        <v>148</v>
      </c>
      <c r="E192" s="187" t="s">
        <v>234</v>
      </c>
      <c r="F192" s="188" t="s">
        <v>235</v>
      </c>
      <c r="G192" s="189" t="s">
        <v>151</v>
      </c>
      <c r="H192" s="190">
        <v>35.6</v>
      </c>
      <c r="I192" s="191"/>
      <c r="J192" s="190">
        <f>ROUND(I192*H192,0)</f>
        <v>0</v>
      </c>
      <c r="K192" s="188" t="s">
        <v>176</v>
      </c>
      <c r="L192" s="39"/>
      <c r="M192" s="192" t="s">
        <v>1</v>
      </c>
      <c r="N192" s="193" t="s">
        <v>41</v>
      </c>
      <c r="O192" s="71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152</v>
      </c>
      <c r="AT192" s="196" t="s">
        <v>148</v>
      </c>
      <c r="AU192" s="196" t="s">
        <v>85</v>
      </c>
      <c r="AY192" s="17" t="s">
        <v>145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</v>
      </c>
      <c r="BK192" s="197">
        <f>ROUND(I192*H192,0)</f>
        <v>0</v>
      </c>
      <c r="BL192" s="17" t="s">
        <v>152</v>
      </c>
      <c r="BM192" s="196" t="s">
        <v>236</v>
      </c>
    </row>
    <row r="193" spans="1:65" s="2" customFormat="1" ht="19.5">
      <c r="A193" s="34"/>
      <c r="B193" s="35"/>
      <c r="C193" s="36"/>
      <c r="D193" s="198" t="s">
        <v>153</v>
      </c>
      <c r="E193" s="36"/>
      <c r="F193" s="199" t="s">
        <v>237</v>
      </c>
      <c r="G193" s="36"/>
      <c r="H193" s="36"/>
      <c r="I193" s="200"/>
      <c r="J193" s="36"/>
      <c r="K193" s="36"/>
      <c r="L193" s="39"/>
      <c r="M193" s="201"/>
      <c r="N193" s="202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153</v>
      </c>
      <c r="AU193" s="17" t="s">
        <v>85</v>
      </c>
    </row>
    <row r="194" spans="1:65" s="13" customFormat="1" ht="11.25">
      <c r="B194" s="212"/>
      <c r="C194" s="213"/>
      <c r="D194" s="198" t="s">
        <v>167</v>
      </c>
      <c r="E194" s="214" t="s">
        <v>1</v>
      </c>
      <c r="F194" s="215" t="s">
        <v>238</v>
      </c>
      <c r="G194" s="213"/>
      <c r="H194" s="216">
        <v>35.6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167</v>
      </c>
      <c r="AU194" s="222" t="s">
        <v>85</v>
      </c>
      <c r="AV194" s="13" t="s">
        <v>85</v>
      </c>
      <c r="AW194" s="13" t="s">
        <v>32</v>
      </c>
      <c r="AX194" s="13" t="s">
        <v>76</v>
      </c>
      <c r="AY194" s="222" t="s">
        <v>145</v>
      </c>
    </row>
    <row r="195" spans="1:65" s="14" customFormat="1" ht="11.25">
      <c r="B195" s="223"/>
      <c r="C195" s="224"/>
      <c r="D195" s="198" t="s">
        <v>167</v>
      </c>
      <c r="E195" s="225" t="s">
        <v>1</v>
      </c>
      <c r="F195" s="226" t="s">
        <v>169</v>
      </c>
      <c r="G195" s="224"/>
      <c r="H195" s="227">
        <v>35.6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167</v>
      </c>
      <c r="AU195" s="233" t="s">
        <v>85</v>
      </c>
      <c r="AV195" s="14" t="s">
        <v>152</v>
      </c>
      <c r="AW195" s="14" t="s">
        <v>32</v>
      </c>
      <c r="AX195" s="14" t="s">
        <v>8</v>
      </c>
      <c r="AY195" s="233" t="s">
        <v>145</v>
      </c>
    </row>
    <row r="196" spans="1:65" s="2" customFormat="1" ht="24.2" customHeight="1">
      <c r="A196" s="34"/>
      <c r="B196" s="35"/>
      <c r="C196" s="203" t="s">
        <v>194</v>
      </c>
      <c r="D196" s="203" t="s">
        <v>155</v>
      </c>
      <c r="E196" s="204" t="s">
        <v>239</v>
      </c>
      <c r="F196" s="205" t="s">
        <v>240</v>
      </c>
      <c r="G196" s="206" t="s">
        <v>151</v>
      </c>
      <c r="H196" s="207">
        <v>37.380000000000003</v>
      </c>
      <c r="I196" s="208"/>
      <c r="J196" s="207">
        <f>ROUND(I196*H196,0)</f>
        <v>0</v>
      </c>
      <c r="K196" s="205" t="s">
        <v>176</v>
      </c>
      <c r="L196" s="209"/>
      <c r="M196" s="210" t="s">
        <v>1</v>
      </c>
      <c r="N196" s="211" t="s">
        <v>41</v>
      </c>
      <c r="O196" s="71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159</v>
      </c>
      <c r="AT196" s="196" t="s">
        <v>155</v>
      </c>
      <c r="AU196" s="196" t="s">
        <v>85</v>
      </c>
      <c r="AY196" s="17" t="s">
        <v>145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</v>
      </c>
      <c r="BK196" s="197">
        <f>ROUND(I196*H196,0)</f>
        <v>0</v>
      </c>
      <c r="BL196" s="17" t="s">
        <v>152</v>
      </c>
      <c r="BM196" s="196" t="s">
        <v>241</v>
      </c>
    </row>
    <row r="197" spans="1:65" s="2" customFormat="1" ht="11.25">
      <c r="A197" s="34"/>
      <c r="B197" s="35"/>
      <c r="C197" s="36"/>
      <c r="D197" s="198" t="s">
        <v>153</v>
      </c>
      <c r="E197" s="36"/>
      <c r="F197" s="199" t="s">
        <v>240</v>
      </c>
      <c r="G197" s="36"/>
      <c r="H197" s="36"/>
      <c r="I197" s="200"/>
      <c r="J197" s="36"/>
      <c r="K197" s="36"/>
      <c r="L197" s="39"/>
      <c r="M197" s="201"/>
      <c r="N197" s="202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153</v>
      </c>
      <c r="AU197" s="17" t="s">
        <v>85</v>
      </c>
    </row>
    <row r="198" spans="1:65" s="2" customFormat="1" ht="16.5" customHeight="1">
      <c r="A198" s="34"/>
      <c r="B198" s="35"/>
      <c r="C198" s="186" t="s">
        <v>242</v>
      </c>
      <c r="D198" s="186" t="s">
        <v>148</v>
      </c>
      <c r="E198" s="187" t="s">
        <v>243</v>
      </c>
      <c r="F198" s="188" t="s">
        <v>244</v>
      </c>
      <c r="G198" s="189" t="s">
        <v>151</v>
      </c>
      <c r="H198" s="190">
        <v>1272.8399999999999</v>
      </c>
      <c r="I198" s="191"/>
      <c r="J198" s="190">
        <f>ROUND(I198*H198,0)</f>
        <v>0</v>
      </c>
      <c r="K198" s="188" t="s">
        <v>176</v>
      </c>
      <c r="L198" s="39"/>
      <c r="M198" s="192" t="s">
        <v>1</v>
      </c>
      <c r="N198" s="193" t="s">
        <v>41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152</v>
      </c>
      <c r="AT198" s="196" t="s">
        <v>148</v>
      </c>
      <c r="AU198" s="196" t="s">
        <v>85</v>
      </c>
      <c r="AY198" s="17" t="s">
        <v>145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</v>
      </c>
      <c r="BK198" s="197">
        <f>ROUND(I198*H198,0)</f>
        <v>0</v>
      </c>
      <c r="BL198" s="17" t="s">
        <v>152</v>
      </c>
      <c r="BM198" s="196" t="s">
        <v>245</v>
      </c>
    </row>
    <row r="199" spans="1:65" s="2" customFormat="1" ht="19.5">
      <c r="A199" s="34"/>
      <c r="B199" s="35"/>
      <c r="C199" s="36"/>
      <c r="D199" s="198" t="s">
        <v>153</v>
      </c>
      <c r="E199" s="36"/>
      <c r="F199" s="199" t="s">
        <v>246</v>
      </c>
      <c r="G199" s="36"/>
      <c r="H199" s="36"/>
      <c r="I199" s="200"/>
      <c r="J199" s="36"/>
      <c r="K199" s="36"/>
      <c r="L199" s="39"/>
      <c r="M199" s="201"/>
      <c r="N199" s="202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153</v>
      </c>
      <c r="AU199" s="17" t="s">
        <v>85</v>
      </c>
    </row>
    <row r="200" spans="1:65" s="2" customFormat="1" ht="24.2" customHeight="1">
      <c r="A200" s="34"/>
      <c r="B200" s="35"/>
      <c r="C200" s="203" t="s">
        <v>199</v>
      </c>
      <c r="D200" s="203" t="s">
        <v>155</v>
      </c>
      <c r="E200" s="204" t="s">
        <v>247</v>
      </c>
      <c r="F200" s="205" t="s">
        <v>248</v>
      </c>
      <c r="G200" s="206" t="s">
        <v>151</v>
      </c>
      <c r="H200" s="207">
        <v>603.54</v>
      </c>
      <c r="I200" s="208"/>
      <c r="J200" s="207">
        <f>ROUND(I200*H200,0)</f>
        <v>0</v>
      </c>
      <c r="K200" s="205" t="s">
        <v>176</v>
      </c>
      <c r="L200" s="209"/>
      <c r="M200" s="210" t="s">
        <v>1</v>
      </c>
      <c r="N200" s="211" t="s">
        <v>41</v>
      </c>
      <c r="O200" s="71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159</v>
      </c>
      <c r="AT200" s="196" t="s">
        <v>155</v>
      </c>
      <c r="AU200" s="196" t="s">
        <v>85</v>
      </c>
      <c r="AY200" s="17" t="s">
        <v>145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</v>
      </c>
      <c r="BK200" s="197">
        <f>ROUND(I200*H200,0)</f>
        <v>0</v>
      </c>
      <c r="BL200" s="17" t="s">
        <v>152</v>
      </c>
      <c r="BM200" s="196" t="s">
        <v>249</v>
      </c>
    </row>
    <row r="201" spans="1:65" s="2" customFormat="1" ht="11.25">
      <c r="A201" s="34"/>
      <c r="B201" s="35"/>
      <c r="C201" s="36"/>
      <c r="D201" s="198" t="s">
        <v>153</v>
      </c>
      <c r="E201" s="36"/>
      <c r="F201" s="199" t="s">
        <v>248</v>
      </c>
      <c r="G201" s="36"/>
      <c r="H201" s="36"/>
      <c r="I201" s="200"/>
      <c r="J201" s="36"/>
      <c r="K201" s="36"/>
      <c r="L201" s="39"/>
      <c r="M201" s="201"/>
      <c r="N201" s="202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153</v>
      </c>
      <c r="AU201" s="17" t="s">
        <v>85</v>
      </c>
    </row>
    <row r="202" spans="1:65" s="2" customFormat="1" ht="24.2" customHeight="1">
      <c r="A202" s="34"/>
      <c r="B202" s="35"/>
      <c r="C202" s="203" t="s">
        <v>7</v>
      </c>
      <c r="D202" s="203" t="s">
        <v>155</v>
      </c>
      <c r="E202" s="204" t="s">
        <v>250</v>
      </c>
      <c r="F202" s="205" t="s">
        <v>251</v>
      </c>
      <c r="G202" s="206" t="s">
        <v>151</v>
      </c>
      <c r="H202" s="207">
        <v>37.17</v>
      </c>
      <c r="I202" s="208"/>
      <c r="J202" s="207">
        <f>ROUND(I202*H202,0)</f>
        <v>0</v>
      </c>
      <c r="K202" s="205" t="s">
        <v>176</v>
      </c>
      <c r="L202" s="209"/>
      <c r="M202" s="210" t="s">
        <v>1</v>
      </c>
      <c r="N202" s="211" t="s">
        <v>41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159</v>
      </c>
      <c r="AT202" s="196" t="s">
        <v>155</v>
      </c>
      <c r="AU202" s="196" t="s">
        <v>85</v>
      </c>
      <c r="AY202" s="17" t="s">
        <v>145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</v>
      </c>
      <c r="BK202" s="197">
        <f>ROUND(I202*H202,0)</f>
        <v>0</v>
      </c>
      <c r="BL202" s="17" t="s">
        <v>152</v>
      </c>
      <c r="BM202" s="196" t="s">
        <v>252</v>
      </c>
    </row>
    <row r="203" spans="1:65" s="2" customFormat="1" ht="19.5">
      <c r="A203" s="34"/>
      <c r="B203" s="35"/>
      <c r="C203" s="36"/>
      <c r="D203" s="198" t="s">
        <v>153</v>
      </c>
      <c r="E203" s="36"/>
      <c r="F203" s="199" t="s">
        <v>251</v>
      </c>
      <c r="G203" s="36"/>
      <c r="H203" s="36"/>
      <c r="I203" s="200"/>
      <c r="J203" s="36"/>
      <c r="K203" s="36"/>
      <c r="L203" s="39"/>
      <c r="M203" s="201"/>
      <c r="N203" s="202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153</v>
      </c>
      <c r="AU203" s="17" t="s">
        <v>85</v>
      </c>
    </row>
    <row r="204" spans="1:65" s="13" customFormat="1" ht="11.25">
      <c r="B204" s="212"/>
      <c r="C204" s="213"/>
      <c r="D204" s="198" t="s">
        <v>167</v>
      </c>
      <c r="E204" s="214" t="s">
        <v>1</v>
      </c>
      <c r="F204" s="215" t="s">
        <v>253</v>
      </c>
      <c r="G204" s="213"/>
      <c r="H204" s="216">
        <v>37.17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167</v>
      </c>
      <c r="AU204" s="222" t="s">
        <v>85</v>
      </c>
      <c r="AV204" s="13" t="s">
        <v>85</v>
      </c>
      <c r="AW204" s="13" t="s">
        <v>32</v>
      </c>
      <c r="AX204" s="13" t="s">
        <v>76</v>
      </c>
      <c r="AY204" s="222" t="s">
        <v>145</v>
      </c>
    </row>
    <row r="205" spans="1:65" s="14" customFormat="1" ht="11.25">
      <c r="B205" s="223"/>
      <c r="C205" s="224"/>
      <c r="D205" s="198" t="s">
        <v>167</v>
      </c>
      <c r="E205" s="225" t="s">
        <v>1</v>
      </c>
      <c r="F205" s="226" t="s">
        <v>169</v>
      </c>
      <c r="G205" s="224"/>
      <c r="H205" s="227">
        <v>37.17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167</v>
      </c>
      <c r="AU205" s="233" t="s">
        <v>85</v>
      </c>
      <c r="AV205" s="14" t="s">
        <v>152</v>
      </c>
      <c r="AW205" s="14" t="s">
        <v>32</v>
      </c>
      <c r="AX205" s="14" t="s">
        <v>8</v>
      </c>
      <c r="AY205" s="233" t="s">
        <v>145</v>
      </c>
    </row>
    <row r="206" spans="1:65" s="2" customFormat="1" ht="24.2" customHeight="1">
      <c r="A206" s="34"/>
      <c r="B206" s="35"/>
      <c r="C206" s="203" t="s">
        <v>204</v>
      </c>
      <c r="D206" s="203" t="s">
        <v>155</v>
      </c>
      <c r="E206" s="204" t="s">
        <v>254</v>
      </c>
      <c r="F206" s="205" t="s">
        <v>255</v>
      </c>
      <c r="G206" s="206" t="s">
        <v>151</v>
      </c>
      <c r="H206" s="207">
        <v>599.39</v>
      </c>
      <c r="I206" s="208"/>
      <c r="J206" s="207">
        <f>ROUND(I206*H206,0)</f>
        <v>0</v>
      </c>
      <c r="K206" s="205" t="s">
        <v>176</v>
      </c>
      <c r="L206" s="209"/>
      <c r="M206" s="210" t="s">
        <v>1</v>
      </c>
      <c r="N206" s="211" t="s">
        <v>41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159</v>
      </c>
      <c r="AT206" s="196" t="s">
        <v>155</v>
      </c>
      <c r="AU206" s="196" t="s">
        <v>85</v>
      </c>
      <c r="AY206" s="17" t="s">
        <v>145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</v>
      </c>
      <c r="BK206" s="197">
        <f>ROUND(I206*H206,0)</f>
        <v>0</v>
      </c>
      <c r="BL206" s="17" t="s">
        <v>152</v>
      </c>
      <c r="BM206" s="196" t="s">
        <v>256</v>
      </c>
    </row>
    <row r="207" spans="1:65" s="2" customFormat="1" ht="11.25">
      <c r="A207" s="34"/>
      <c r="B207" s="35"/>
      <c r="C207" s="36"/>
      <c r="D207" s="198" t="s">
        <v>153</v>
      </c>
      <c r="E207" s="36"/>
      <c r="F207" s="199" t="s">
        <v>255</v>
      </c>
      <c r="G207" s="36"/>
      <c r="H207" s="36"/>
      <c r="I207" s="200"/>
      <c r="J207" s="36"/>
      <c r="K207" s="36"/>
      <c r="L207" s="39"/>
      <c r="M207" s="201"/>
      <c r="N207" s="202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153</v>
      </c>
      <c r="AU207" s="17" t="s">
        <v>85</v>
      </c>
    </row>
    <row r="208" spans="1:65" s="13" customFormat="1" ht="11.25">
      <c r="B208" s="212"/>
      <c r="C208" s="213"/>
      <c r="D208" s="198" t="s">
        <v>167</v>
      </c>
      <c r="E208" s="214" t="s">
        <v>1</v>
      </c>
      <c r="F208" s="215" t="s">
        <v>257</v>
      </c>
      <c r="G208" s="213"/>
      <c r="H208" s="216">
        <v>599.39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167</v>
      </c>
      <c r="AU208" s="222" t="s">
        <v>85</v>
      </c>
      <c r="AV208" s="13" t="s">
        <v>85</v>
      </c>
      <c r="AW208" s="13" t="s">
        <v>32</v>
      </c>
      <c r="AX208" s="13" t="s">
        <v>76</v>
      </c>
      <c r="AY208" s="222" t="s">
        <v>145</v>
      </c>
    </row>
    <row r="209" spans="1:65" s="14" customFormat="1" ht="11.25">
      <c r="B209" s="223"/>
      <c r="C209" s="224"/>
      <c r="D209" s="198" t="s">
        <v>167</v>
      </c>
      <c r="E209" s="225" t="s">
        <v>1</v>
      </c>
      <c r="F209" s="226" t="s">
        <v>169</v>
      </c>
      <c r="G209" s="224"/>
      <c r="H209" s="227">
        <v>599.39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167</v>
      </c>
      <c r="AU209" s="233" t="s">
        <v>85</v>
      </c>
      <c r="AV209" s="14" t="s">
        <v>152</v>
      </c>
      <c r="AW209" s="14" t="s">
        <v>32</v>
      </c>
      <c r="AX209" s="14" t="s">
        <v>8</v>
      </c>
      <c r="AY209" s="233" t="s">
        <v>145</v>
      </c>
    </row>
    <row r="210" spans="1:65" s="2" customFormat="1" ht="24.2" customHeight="1">
      <c r="A210" s="34"/>
      <c r="B210" s="35"/>
      <c r="C210" s="203" t="s">
        <v>258</v>
      </c>
      <c r="D210" s="203" t="s">
        <v>155</v>
      </c>
      <c r="E210" s="204" t="s">
        <v>259</v>
      </c>
      <c r="F210" s="205" t="s">
        <v>260</v>
      </c>
      <c r="G210" s="206" t="s">
        <v>151</v>
      </c>
      <c r="H210" s="207">
        <v>219.48</v>
      </c>
      <c r="I210" s="208"/>
      <c r="J210" s="207">
        <f>ROUND(I210*H210,0)</f>
        <v>0</v>
      </c>
      <c r="K210" s="205" t="s">
        <v>176</v>
      </c>
      <c r="L210" s="209"/>
      <c r="M210" s="210" t="s">
        <v>1</v>
      </c>
      <c r="N210" s="211" t="s">
        <v>41</v>
      </c>
      <c r="O210" s="71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159</v>
      </c>
      <c r="AT210" s="196" t="s">
        <v>155</v>
      </c>
      <c r="AU210" s="196" t="s">
        <v>85</v>
      </c>
      <c r="AY210" s="17" t="s">
        <v>145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</v>
      </c>
      <c r="BK210" s="197">
        <f>ROUND(I210*H210,0)</f>
        <v>0</v>
      </c>
      <c r="BL210" s="17" t="s">
        <v>152</v>
      </c>
      <c r="BM210" s="196" t="s">
        <v>261</v>
      </c>
    </row>
    <row r="211" spans="1:65" s="2" customFormat="1" ht="19.5">
      <c r="A211" s="34"/>
      <c r="B211" s="35"/>
      <c r="C211" s="36"/>
      <c r="D211" s="198" t="s">
        <v>153</v>
      </c>
      <c r="E211" s="36"/>
      <c r="F211" s="199" t="s">
        <v>260</v>
      </c>
      <c r="G211" s="36"/>
      <c r="H211" s="36"/>
      <c r="I211" s="200"/>
      <c r="J211" s="36"/>
      <c r="K211" s="36"/>
      <c r="L211" s="39"/>
      <c r="M211" s="201"/>
      <c r="N211" s="202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153</v>
      </c>
      <c r="AU211" s="17" t="s">
        <v>85</v>
      </c>
    </row>
    <row r="212" spans="1:65" s="2" customFormat="1" ht="24.2" customHeight="1">
      <c r="A212" s="34"/>
      <c r="B212" s="35"/>
      <c r="C212" s="186" t="s">
        <v>209</v>
      </c>
      <c r="D212" s="186" t="s">
        <v>148</v>
      </c>
      <c r="E212" s="187" t="s">
        <v>262</v>
      </c>
      <c r="F212" s="188" t="s">
        <v>263</v>
      </c>
      <c r="G212" s="189" t="s">
        <v>165</v>
      </c>
      <c r="H212" s="190">
        <v>48.2</v>
      </c>
      <c r="I212" s="191"/>
      <c r="J212" s="190">
        <f>ROUND(I212*H212,0)</f>
        <v>0</v>
      </c>
      <c r="K212" s="188" t="s">
        <v>176</v>
      </c>
      <c r="L212" s="39"/>
      <c r="M212" s="192" t="s">
        <v>1</v>
      </c>
      <c r="N212" s="193" t="s">
        <v>41</v>
      </c>
      <c r="O212" s="71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152</v>
      </c>
      <c r="AT212" s="196" t="s">
        <v>148</v>
      </c>
      <c r="AU212" s="196" t="s">
        <v>85</v>
      </c>
      <c r="AY212" s="17" t="s">
        <v>145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</v>
      </c>
      <c r="BK212" s="197">
        <f>ROUND(I212*H212,0)</f>
        <v>0</v>
      </c>
      <c r="BL212" s="17" t="s">
        <v>152</v>
      </c>
      <c r="BM212" s="196" t="s">
        <v>264</v>
      </c>
    </row>
    <row r="213" spans="1:65" s="2" customFormat="1" ht="19.5">
      <c r="A213" s="34"/>
      <c r="B213" s="35"/>
      <c r="C213" s="36"/>
      <c r="D213" s="198" t="s">
        <v>153</v>
      </c>
      <c r="E213" s="36"/>
      <c r="F213" s="199" t="s">
        <v>265</v>
      </c>
      <c r="G213" s="36"/>
      <c r="H213" s="36"/>
      <c r="I213" s="200"/>
      <c r="J213" s="36"/>
      <c r="K213" s="36"/>
      <c r="L213" s="39"/>
      <c r="M213" s="201"/>
      <c r="N213" s="202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153</v>
      </c>
      <c r="AU213" s="17" t="s">
        <v>85</v>
      </c>
    </row>
    <row r="214" spans="1:65" s="13" customFormat="1" ht="11.25">
      <c r="B214" s="212"/>
      <c r="C214" s="213"/>
      <c r="D214" s="198" t="s">
        <v>167</v>
      </c>
      <c r="E214" s="214" t="s">
        <v>1</v>
      </c>
      <c r="F214" s="215" t="s">
        <v>266</v>
      </c>
      <c r="G214" s="213"/>
      <c r="H214" s="216">
        <v>48.2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167</v>
      </c>
      <c r="AU214" s="222" t="s">
        <v>85</v>
      </c>
      <c r="AV214" s="13" t="s">
        <v>85</v>
      </c>
      <c r="AW214" s="13" t="s">
        <v>32</v>
      </c>
      <c r="AX214" s="13" t="s">
        <v>76</v>
      </c>
      <c r="AY214" s="222" t="s">
        <v>145</v>
      </c>
    </row>
    <row r="215" spans="1:65" s="14" customFormat="1" ht="11.25">
      <c r="B215" s="223"/>
      <c r="C215" s="224"/>
      <c r="D215" s="198" t="s">
        <v>167</v>
      </c>
      <c r="E215" s="225" t="s">
        <v>1</v>
      </c>
      <c r="F215" s="226" t="s">
        <v>169</v>
      </c>
      <c r="G215" s="224"/>
      <c r="H215" s="227">
        <v>48.2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AT215" s="233" t="s">
        <v>167</v>
      </c>
      <c r="AU215" s="233" t="s">
        <v>85</v>
      </c>
      <c r="AV215" s="14" t="s">
        <v>152</v>
      </c>
      <c r="AW215" s="14" t="s">
        <v>32</v>
      </c>
      <c r="AX215" s="14" t="s">
        <v>8</v>
      </c>
      <c r="AY215" s="233" t="s">
        <v>145</v>
      </c>
    </row>
    <row r="216" spans="1:65" s="2" customFormat="1" ht="24.2" customHeight="1">
      <c r="A216" s="34"/>
      <c r="B216" s="35"/>
      <c r="C216" s="186" t="s">
        <v>267</v>
      </c>
      <c r="D216" s="186" t="s">
        <v>148</v>
      </c>
      <c r="E216" s="187" t="s">
        <v>268</v>
      </c>
      <c r="F216" s="188" t="s">
        <v>269</v>
      </c>
      <c r="G216" s="189" t="s">
        <v>165</v>
      </c>
      <c r="H216" s="190">
        <v>700.28</v>
      </c>
      <c r="I216" s="191"/>
      <c r="J216" s="190">
        <f>ROUND(I216*H216,0)</f>
        <v>0</v>
      </c>
      <c r="K216" s="188" t="s">
        <v>176</v>
      </c>
      <c r="L216" s="39"/>
      <c r="M216" s="192" t="s">
        <v>1</v>
      </c>
      <c r="N216" s="193" t="s">
        <v>41</v>
      </c>
      <c r="O216" s="71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152</v>
      </c>
      <c r="AT216" s="196" t="s">
        <v>148</v>
      </c>
      <c r="AU216" s="196" t="s">
        <v>85</v>
      </c>
      <c r="AY216" s="17" t="s">
        <v>145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8</v>
      </c>
      <c r="BK216" s="197">
        <f>ROUND(I216*H216,0)</f>
        <v>0</v>
      </c>
      <c r="BL216" s="17" t="s">
        <v>152</v>
      </c>
      <c r="BM216" s="196" t="s">
        <v>270</v>
      </c>
    </row>
    <row r="217" spans="1:65" s="2" customFormat="1" ht="19.5">
      <c r="A217" s="34"/>
      <c r="B217" s="35"/>
      <c r="C217" s="36"/>
      <c r="D217" s="198" t="s">
        <v>153</v>
      </c>
      <c r="E217" s="36"/>
      <c r="F217" s="199" t="s">
        <v>271</v>
      </c>
      <c r="G217" s="36"/>
      <c r="H217" s="36"/>
      <c r="I217" s="200"/>
      <c r="J217" s="36"/>
      <c r="K217" s="36"/>
      <c r="L217" s="39"/>
      <c r="M217" s="201"/>
      <c r="N217" s="202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153</v>
      </c>
      <c r="AU217" s="17" t="s">
        <v>85</v>
      </c>
    </row>
    <row r="218" spans="1:65" s="13" customFormat="1" ht="11.25">
      <c r="B218" s="212"/>
      <c r="C218" s="213"/>
      <c r="D218" s="198" t="s">
        <v>167</v>
      </c>
      <c r="E218" s="214" t="s">
        <v>1</v>
      </c>
      <c r="F218" s="215" t="s">
        <v>272</v>
      </c>
      <c r="G218" s="213"/>
      <c r="H218" s="216">
        <v>700.28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167</v>
      </c>
      <c r="AU218" s="222" t="s">
        <v>85</v>
      </c>
      <c r="AV218" s="13" t="s">
        <v>85</v>
      </c>
      <c r="AW218" s="13" t="s">
        <v>32</v>
      </c>
      <c r="AX218" s="13" t="s">
        <v>76</v>
      </c>
      <c r="AY218" s="222" t="s">
        <v>145</v>
      </c>
    </row>
    <row r="219" spans="1:65" s="14" customFormat="1" ht="11.25">
      <c r="B219" s="223"/>
      <c r="C219" s="224"/>
      <c r="D219" s="198" t="s">
        <v>167</v>
      </c>
      <c r="E219" s="225" t="s">
        <v>1</v>
      </c>
      <c r="F219" s="226" t="s">
        <v>169</v>
      </c>
      <c r="G219" s="224"/>
      <c r="H219" s="227">
        <v>700.28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167</v>
      </c>
      <c r="AU219" s="233" t="s">
        <v>85</v>
      </c>
      <c r="AV219" s="14" t="s">
        <v>152</v>
      </c>
      <c r="AW219" s="14" t="s">
        <v>32</v>
      </c>
      <c r="AX219" s="14" t="s">
        <v>8</v>
      </c>
      <c r="AY219" s="233" t="s">
        <v>145</v>
      </c>
    </row>
    <row r="220" spans="1:65" s="2" customFormat="1" ht="24.2" customHeight="1">
      <c r="A220" s="34"/>
      <c r="B220" s="35"/>
      <c r="C220" s="186" t="s">
        <v>213</v>
      </c>
      <c r="D220" s="186" t="s">
        <v>148</v>
      </c>
      <c r="E220" s="187" t="s">
        <v>273</v>
      </c>
      <c r="F220" s="188" t="s">
        <v>274</v>
      </c>
      <c r="G220" s="189" t="s">
        <v>165</v>
      </c>
      <c r="H220" s="190">
        <v>279.73</v>
      </c>
      <c r="I220" s="191"/>
      <c r="J220" s="190">
        <f>ROUND(I220*H220,0)</f>
        <v>0</v>
      </c>
      <c r="K220" s="188" t="s">
        <v>176</v>
      </c>
      <c r="L220" s="39"/>
      <c r="M220" s="192" t="s">
        <v>1</v>
      </c>
      <c r="N220" s="193" t="s">
        <v>41</v>
      </c>
      <c r="O220" s="71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152</v>
      </c>
      <c r="AT220" s="196" t="s">
        <v>148</v>
      </c>
      <c r="AU220" s="196" t="s">
        <v>85</v>
      </c>
      <c r="AY220" s="17" t="s">
        <v>145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</v>
      </c>
      <c r="BK220" s="197">
        <f>ROUND(I220*H220,0)</f>
        <v>0</v>
      </c>
      <c r="BL220" s="17" t="s">
        <v>152</v>
      </c>
      <c r="BM220" s="196" t="s">
        <v>275</v>
      </c>
    </row>
    <row r="221" spans="1:65" s="2" customFormat="1" ht="19.5">
      <c r="A221" s="34"/>
      <c r="B221" s="35"/>
      <c r="C221" s="36"/>
      <c r="D221" s="198" t="s">
        <v>153</v>
      </c>
      <c r="E221" s="36"/>
      <c r="F221" s="199" t="s">
        <v>276</v>
      </c>
      <c r="G221" s="36"/>
      <c r="H221" s="36"/>
      <c r="I221" s="200"/>
      <c r="J221" s="36"/>
      <c r="K221" s="36"/>
      <c r="L221" s="39"/>
      <c r="M221" s="201"/>
      <c r="N221" s="202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153</v>
      </c>
      <c r="AU221" s="17" t="s">
        <v>85</v>
      </c>
    </row>
    <row r="222" spans="1:65" s="13" customFormat="1" ht="11.25">
      <c r="B222" s="212"/>
      <c r="C222" s="213"/>
      <c r="D222" s="198" t="s">
        <v>167</v>
      </c>
      <c r="E222" s="214" t="s">
        <v>1</v>
      </c>
      <c r="F222" s="215" t="s">
        <v>277</v>
      </c>
      <c r="G222" s="213"/>
      <c r="H222" s="216">
        <v>279.73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167</v>
      </c>
      <c r="AU222" s="222" t="s">
        <v>85</v>
      </c>
      <c r="AV222" s="13" t="s">
        <v>85</v>
      </c>
      <c r="AW222" s="13" t="s">
        <v>32</v>
      </c>
      <c r="AX222" s="13" t="s">
        <v>76</v>
      </c>
      <c r="AY222" s="222" t="s">
        <v>145</v>
      </c>
    </row>
    <row r="223" spans="1:65" s="14" customFormat="1" ht="11.25">
      <c r="B223" s="223"/>
      <c r="C223" s="224"/>
      <c r="D223" s="198" t="s">
        <v>167</v>
      </c>
      <c r="E223" s="225" t="s">
        <v>1</v>
      </c>
      <c r="F223" s="226" t="s">
        <v>169</v>
      </c>
      <c r="G223" s="224"/>
      <c r="H223" s="227">
        <v>279.73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167</v>
      </c>
      <c r="AU223" s="233" t="s">
        <v>85</v>
      </c>
      <c r="AV223" s="14" t="s">
        <v>152</v>
      </c>
      <c r="AW223" s="14" t="s">
        <v>32</v>
      </c>
      <c r="AX223" s="14" t="s">
        <v>8</v>
      </c>
      <c r="AY223" s="233" t="s">
        <v>145</v>
      </c>
    </row>
    <row r="224" spans="1:65" s="2" customFormat="1" ht="16.5" customHeight="1">
      <c r="A224" s="34"/>
      <c r="B224" s="35"/>
      <c r="C224" s="186" t="s">
        <v>278</v>
      </c>
      <c r="D224" s="186" t="s">
        <v>148</v>
      </c>
      <c r="E224" s="187" t="s">
        <v>279</v>
      </c>
      <c r="F224" s="188" t="s">
        <v>280</v>
      </c>
      <c r="G224" s="189" t="s">
        <v>165</v>
      </c>
      <c r="H224" s="190">
        <v>751.11</v>
      </c>
      <c r="I224" s="191"/>
      <c r="J224" s="190">
        <f>ROUND(I224*H224,0)</f>
        <v>0</v>
      </c>
      <c r="K224" s="188" t="s">
        <v>176</v>
      </c>
      <c r="L224" s="39"/>
      <c r="M224" s="192" t="s">
        <v>1</v>
      </c>
      <c r="N224" s="193" t="s">
        <v>41</v>
      </c>
      <c r="O224" s="71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152</v>
      </c>
      <c r="AT224" s="196" t="s">
        <v>148</v>
      </c>
      <c r="AU224" s="196" t="s">
        <v>85</v>
      </c>
      <c r="AY224" s="17" t="s">
        <v>145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</v>
      </c>
      <c r="BK224" s="197">
        <f>ROUND(I224*H224,0)</f>
        <v>0</v>
      </c>
      <c r="BL224" s="17" t="s">
        <v>152</v>
      </c>
      <c r="BM224" s="196" t="s">
        <v>281</v>
      </c>
    </row>
    <row r="225" spans="1:65" s="2" customFormat="1" ht="11.25">
      <c r="A225" s="34"/>
      <c r="B225" s="35"/>
      <c r="C225" s="36"/>
      <c r="D225" s="198" t="s">
        <v>153</v>
      </c>
      <c r="E225" s="36"/>
      <c r="F225" s="199" t="s">
        <v>282</v>
      </c>
      <c r="G225" s="36"/>
      <c r="H225" s="36"/>
      <c r="I225" s="200"/>
      <c r="J225" s="36"/>
      <c r="K225" s="36"/>
      <c r="L225" s="39"/>
      <c r="M225" s="201"/>
      <c r="N225" s="202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153</v>
      </c>
      <c r="AU225" s="17" t="s">
        <v>85</v>
      </c>
    </row>
    <row r="226" spans="1:65" s="13" customFormat="1" ht="11.25">
      <c r="B226" s="212"/>
      <c r="C226" s="213"/>
      <c r="D226" s="198" t="s">
        <v>167</v>
      </c>
      <c r="E226" s="214" t="s">
        <v>1</v>
      </c>
      <c r="F226" s="215" t="s">
        <v>283</v>
      </c>
      <c r="G226" s="213"/>
      <c r="H226" s="216">
        <v>751.11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167</v>
      </c>
      <c r="AU226" s="222" t="s">
        <v>85</v>
      </c>
      <c r="AV226" s="13" t="s">
        <v>85</v>
      </c>
      <c r="AW226" s="13" t="s">
        <v>32</v>
      </c>
      <c r="AX226" s="13" t="s">
        <v>76</v>
      </c>
      <c r="AY226" s="222" t="s">
        <v>145</v>
      </c>
    </row>
    <row r="227" spans="1:65" s="14" customFormat="1" ht="11.25">
      <c r="B227" s="223"/>
      <c r="C227" s="224"/>
      <c r="D227" s="198" t="s">
        <v>167</v>
      </c>
      <c r="E227" s="225" t="s">
        <v>1</v>
      </c>
      <c r="F227" s="226" t="s">
        <v>169</v>
      </c>
      <c r="G227" s="224"/>
      <c r="H227" s="227">
        <v>751.11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167</v>
      </c>
      <c r="AU227" s="233" t="s">
        <v>85</v>
      </c>
      <c r="AV227" s="14" t="s">
        <v>152</v>
      </c>
      <c r="AW227" s="14" t="s">
        <v>32</v>
      </c>
      <c r="AX227" s="14" t="s">
        <v>8</v>
      </c>
      <c r="AY227" s="233" t="s">
        <v>145</v>
      </c>
    </row>
    <row r="228" spans="1:65" s="2" customFormat="1" ht="24.2" customHeight="1">
      <c r="A228" s="34"/>
      <c r="B228" s="35"/>
      <c r="C228" s="186" t="s">
        <v>217</v>
      </c>
      <c r="D228" s="186" t="s">
        <v>148</v>
      </c>
      <c r="E228" s="187" t="s">
        <v>284</v>
      </c>
      <c r="F228" s="188" t="s">
        <v>285</v>
      </c>
      <c r="G228" s="189" t="s">
        <v>286</v>
      </c>
      <c r="H228" s="190">
        <v>24</v>
      </c>
      <c r="I228" s="191"/>
      <c r="J228" s="190">
        <f>ROUND(I228*H228,0)</f>
        <v>0</v>
      </c>
      <c r="K228" s="188" t="s">
        <v>176</v>
      </c>
      <c r="L228" s="39"/>
      <c r="M228" s="192" t="s">
        <v>1</v>
      </c>
      <c r="N228" s="193" t="s">
        <v>41</v>
      </c>
      <c r="O228" s="71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152</v>
      </c>
      <c r="AT228" s="196" t="s">
        <v>148</v>
      </c>
      <c r="AU228" s="196" t="s">
        <v>85</v>
      </c>
      <c r="AY228" s="17" t="s">
        <v>145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</v>
      </c>
      <c r="BK228" s="197">
        <f>ROUND(I228*H228,0)</f>
        <v>0</v>
      </c>
      <c r="BL228" s="17" t="s">
        <v>152</v>
      </c>
      <c r="BM228" s="196" t="s">
        <v>287</v>
      </c>
    </row>
    <row r="229" spans="1:65" s="2" customFormat="1" ht="19.5">
      <c r="A229" s="34"/>
      <c r="B229" s="35"/>
      <c r="C229" s="36"/>
      <c r="D229" s="198" t="s">
        <v>153</v>
      </c>
      <c r="E229" s="36"/>
      <c r="F229" s="199" t="s">
        <v>288</v>
      </c>
      <c r="G229" s="36"/>
      <c r="H229" s="36"/>
      <c r="I229" s="200"/>
      <c r="J229" s="36"/>
      <c r="K229" s="36"/>
      <c r="L229" s="39"/>
      <c r="M229" s="201"/>
      <c r="N229" s="202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153</v>
      </c>
      <c r="AU229" s="17" t="s">
        <v>85</v>
      </c>
    </row>
    <row r="230" spans="1:65" s="2" customFormat="1" ht="16.5" customHeight="1">
      <c r="A230" s="34"/>
      <c r="B230" s="35"/>
      <c r="C230" s="203" t="s">
        <v>289</v>
      </c>
      <c r="D230" s="203" t="s">
        <v>155</v>
      </c>
      <c r="E230" s="204" t="s">
        <v>290</v>
      </c>
      <c r="F230" s="205" t="s">
        <v>291</v>
      </c>
      <c r="G230" s="206" t="s">
        <v>286</v>
      </c>
      <c r="H230" s="207">
        <v>24</v>
      </c>
      <c r="I230" s="208"/>
      <c r="J230" s="207">
        <f>ROUND(I230*H230,0)</f>
        <v>0</v>
      </c>
      <c r="K230" s="205" t="s">
        <v>176</v>
      </c>
      <c r="L230" s="209"/>
      <c r="M230" s="210" t="s">
        <v>1</v>
      </c>
      <c r="N230" s="211" t="s">
        <v>41</v>
      </c>
      <c r="O230" s="71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159</v>
      </c>
      <c r="AT230" s="196" t="s">
        <v>155</v>
      </c>
      <c r="AU230" s="196" t="s">
        <v>85</v>
      </c>
      <c r="AY230" s="17" t="s">
        <v>145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7" t="s">
        <v>8</v>
      </c>
      <c r="BK230" s="197">
        <f>ROUND(I230*H230,0)</f>
        <v>0</v>
      </c>
      <c r="BL230" s="17" t="s">
        <v>152</v>
      </c>
      <c r="BM230" s="196" t="s">
        <v>292</v>
      </c>
    </row>
    <row r="231" spans="1:65" s="2" customFormat="1" ht="11.25">
      <c r="A231" s="34"/>
      <c r="B231" s="35"/>
      <c r="C231" s="36"/>
      <c r="D231" s="198" t="s">
        <v>153</v>
      </c>
      <c r="E231" s="36"/>
      <c r="F231" s="199" t="s">
        <v>291</v>
      </c>
      <c r="G231" s="36"/>
      <c r="H231" s="36"/>
      <c r="I231" s="200"/>
      <c r="J231" s="36"/>
      <c r="K231" s="36"/>
      <c r="L231" s="39"/>
      <c r="M231" s="201"/>
      <c r="N231" s="202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153</v>
      </c>
      <c r="AU231" s="17" t="s">
        <v>85</v>
      </c>
    </row>
    <row r="232" spans="1:65" s="12" customFormat="1" ht="22.9" customHeight="1">
      <c r="B232" s="170"/>
      <c r="C232" s="171"/>
      <c r="D232" s="172" t="s">
        <v>75</v>
      </c>
      <c r="E232" s="184" t="s">
        <v>201</v>
      </c>
      <c r="F232" s="184" t="s">
        <v>293</v>
      </c>
      <c r="G232" s="171"/>
      <c r="H232" s="171"/>
      <c r="I232" s="174"/>
      <c r="J232" s="185">
        <f>BK232</f>
        <v>0</v>
      </c>
      <c r="K232" s="171"/>
      <c r="L232" s="176"/>
      <c r="M232" s="177"/>
      <c r="N232" s="178"/>
      <c r="O232" s="178"/>
      <c r="P232" s="179">
        <f>SUM(P233:P333)</f>
        <v>0</v>
      </c>
      <c r="Q232" s="178"/>
      <c r="R232" s="179">
        <f>SUM(R233:R333)</f>
        <v>0</v>
      </c>
      <c r="S232" s="178"/>
      <c r="T232" s="180">
        <f>SUM(T233:T333)</f>
        <v>0</v>
      </c>
      <c r="AR232" s="181" t="s">
        <v>8</v>
      </c>
      <c r="AT232" s="182" t="s">
        <v>75</v>
      </c>
      <c r="AU232" s="182" t="s">
        <v>8</v>
      </c>
      <c r="AY232" s="181" t="s">
        <v>145</v>
      </c>
      <c r="BK232" s="183">
        <f>SUM(BK233:BK333)</f>
        <v>0</v>
      </c>
    </row>
    <row r="233" spans="1:65" s="2" customFormat="1" ht="16.5" customHeight="1">
      <c r="A233" s="34"/>
      <c r="B233" s="35"/>
      <c r="C233" s="186" t="s">
        <v>222</v>
      </c>
      <c r="D233" s="186" t="s">
        <v>148</v>
      </c>
      <c r="E233" s="187" t="s">
        <v>294</v>
      </c>
      <c r="F233" s="188" t="s">
        <v>295</v>
      </c>
      <c r="G233" s="189" t="s">
        <v>198</v>
      </c>
      <c r="H233" s="190">
        <v>1</v>
      </c>
      <c r="I233" s="191"/>
      <c r="J233" s="190">
        <f>ROUND(I233*H233,0)</f>
        <v>0</v>
      </c>
      <c r="K233" s="188" t="s">
        <v>1</v>
      </c>
      <c r="L233" s="39"/>
      <c r="M233" s="192" t="s">
        <v>1</v>
      </c>
      <c r="N233" s="193" t="s">
        <v>41</v>
      </c>
      <c r="O233" s="71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152</v>
      </c>
      <c r="AT233" s="196" t="s">
        <v>148</v>
      </c>
      <c r="AU233" s="196" t="s">
        <v>85</v>
      </c>
      <c r="AY233" s="17" t="s">
        <v>145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7" t="s">
        <v>8</v>
      </c>
      <c r="BK233" s="197">
        <f>ROUND(I233*H233,0)</f>
        <v>0</v>
      </c>
      <c r="BL233" s="17" t="s">
        <v>152</v>
      </c>
      <c r="BM233" s="196" t="s">
        <v>296</v>
      </c>
    </row>
    <row r="234" spans="1:65" s="2" customFormat="1" ht="11.25">
      <c r="A234" s="34"/>
      <c r="B234" s="35"/>
      <c r="C234" s="36"/>
      <c r="D234" s="198" t="s">
        <v>153</v>
      </c>
      <c r="E234" s="36"/>
      <c r="F234" s="199" t="s">
        <v>295</v>
      </c>
      <c r="G234" s="36"/>
      <c r="H234" s="36"/>
      <c r="I234" s="200"/>
      <c r="J234" s="36"/>
      <c r="K234" s="36"/>
      <c r="L234" s="39"/>
      <c r="M234" s="201"/>
      <c r="N234" s="202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153</v>
      </c>
      <c r="AU234" s="17" t="s">
        <v>85</v>
      </c>
    </row>
    <row r="235" spans="1:65" s="2" customFormat="1" ht="33" customHeight="1">
      <c r="A235" s="34"/>
      <c r="B235" s="35"/>
      <c r="C235" s="186" t="s">
        <v>297</v>
      </c>
      <c r="D235" s="186" t="s">
        <v>148</v>
      </c>
      <c r="E235" s="187" t="s">
        <v>298</v>
      </c>
      <c r="F235" s="188" t="s">
        <v>299</v>
      </c>
      <c r="G235" s="189" t="s">
        <v>165</v>
      </c>
      <c r="H235" s="190">
        <v>823.8</v>
      </c>
      <c r="I235" s="191"/>
      <c r="J235" s="190">
        <f>ROUND(I235*H235,0)</f>
        <v>0</v>
      </c>
      <c r="K235" s="188" t="s">
        <v>176</v>
      </c>
      <c r="L235" s="39"/>
      <c r="M235" s="192" t="s">
        <v>1</v>
      </c>
      <c r="N235" s="193" t="s">
        <v>41</v>
      </c>
      <c r="O235" s="71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152</v>
      </c>
      <c r="AT235" s="196" t="s">
        <v>148</v>
      </c>
      <c r="AU235" s="196" t="s">
        <v>85</v>
      </c>
      <c r="AY235" s="17" t="s">
        <v>145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7" t="s">
        <v>8</v>
      </c>
      <c r="BK235" s="197">
        <f>ROUND(I235*H235,0)</f>
        <v>0</v>
      </c>
      <c r="BL235" s="17" t="s">
        <v>152</v>
      </c>
      <c r="BM235" s="196" t="s">
        <v>300</v>
      </c>
    </row>
    <row r="236" spans="1:65" s="2" customFormat="1" ht="29.25">
      <c r="A236" s="34"/>
      <c r="B236" s="35"/>
      <c r="C236" s="36"/>
      <c r="D236" s="198" t="s">
        <v>153</v>
      </c>
      <c r="E236" s="36"/>
      <c r="F236" s="199" t="s">
        <v>301</v>
      </c>
      <c r="G236" s="36"/>
      <c r="H236" s="36"/>
      <c r="I236" s="200"/>
      <c r="J236" s="36"/>
      <c r="K236" s="36"/>
      <c r="L236" s="39"/>
      <c r="M236" s="201"/>
      <c r="N236" s="202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153</v>
      </c>
      <c r="AU236" s="17" t="s">
        <v>85</v>
      </c>
    </row>
    <row r="237" spans="1:65" s="13" customFormat="1" ht="11.25">
      <c r="B237" s="212"/>
      <c r="C237" s="213"/>
      <c r="D237" s="198" t="s">
        <v>167</v>
      </c>
      <c r="E237" s="214" t="s">
        <v>1</v>
      </c>
      <c r="F237" s="215" t="s">
        <v>302</v>
      </c>
      <c r="G237" s="213"/>
      <c r="H237" s="216">
        <v>823.8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167</v>
      </c>
      <c r="AU237" s="222" t="s">
        <v>85</v>
      </c>
      <c r="AV237" s="13" t="s">
        <v>85</v>
      </c>
      <c r="AW237" s="13" t="s">
        <v>32</v>
      </c>
      <c r="AX237" s="13" t="s">
        <v>76</v>
      </c>
      <c r="AY237" s="222" t="s">
        <v>145</v>
      </c>
    </row>
    <row r="238" spans="1:65" s="14" customFormat="1" ht="11.25">
      <c r="B238" s="223"/>
      <c r="C238" s="224"/>
      <c r="D238" s="198" t="s">
        <v>167</v>
      </c>
      <c r="E238" s="225" t="s">
        <v>1</v>
      </c>
      <c r="F238" s="226" t="s">
        <v>169</v>
      </c>
      <c r="G238" s="224"/>
      <c r="H238" s="227">
        <v>823.8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AT238" s="233" t="s">
        <v>167</v>
      </c>
      <c r="AU238" s="233" t="s">
        <v>85</v>
      </c>
      <c r="AV238" s="14" t="s">
        <v>152</v>
      </c>
      <c r="AW238" s="14" t="s">
        <v>32</v>
      </c>
      <c r="AX238" s="14" t="s">
        <v>8</v>
      </c>
      <c r="AY238" s="233" t="s">
        <v>145</v>
      </c>
    </row>
    <row r="239" spans="1:65" s="2" customFormat="1" ht="33" customHeight="1">
      <c r="A239" s="34"/>
      <c r="B239" s="35"/>
      <c r="C239" s="186" t="s">
        <v>227</v>
      </c>
      <c r="D239" s="186" t="s">
        <v>148</v>
      </c>
      <c r="E239" s="187" t="s">
        <v>303</v>
      </c>
      <c r="F239" s="188" t="s">
        <v>304</v>
      </c>
      <c r="G239" s="189" t="s">
        <v>165</v>
      </c>
      <c r="H239" s="190">
        <v>49431.6</v>
      </c>
      <c r="I239" s="191"/>
      <c r="J239" s="190">
        <f>ROUND(I239*H239,0)</f>
        <v>0</v>
      </c>
      <c r="K239" s="188" t="s">
        <v>176</v>
      </c>
      <c r="L239" s="39"/>
      <c r="M239" s="192" t="s">
        <v>1</v>
      </c>
      <c r="N239" s="193" t="s">
        <v>41</v>
      </c>
      <c r="O239" s="71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152</v>
      </c>
      <c r="AT239" s="196" t="s">
        <v>148</v>
      </c>
      <c r="AU239" s="196" t="s">
        <v>85</v>
      </c>
      <c r="AY239" s="17" t="s">
        <v>145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7" t="s">
        <v>8</v>
      </c>
      <c r="BK239" s="197">
        <f>ROUND(I239*H239,0)</f>
        <v>0</v>
      </c>
      <c r="BL239" s="17" t="s">
        <v>152</v>
      </c>
      <c r="BM239" s="196" t="s">
        <v>305</v>
      </c>
    </row>
    <row r="240" spans="1:65" s="2" customFormat="1" ht="29.25">
      <c r="A240" s="34"/>
      <c r="B240" s="35"/>
      <c r="C240" s="36"/>
      <c r="D240" s="198" t="s">
        <v>153</v>
      </c>
      <c r="E240" s="36"/>
      <c r="F240" s="199" t="s">
        <v>306</v>
      </c>
      <c r="G240" s="36"/>
      <c r="H240" s="36"/>
      <c r="I240" s="200"/>
      <c r="J240" s="36"/>
      <c r="K240" s="36"/>
      <c r="L240" s="39"/>
      <c r="M240" s="201"/>
      <c r="N240" s="202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85</v>
      </c>
    </row>
    <row r="241" spans="1:65" s="13" customFormat="1" ht="11.25">
      <c r="B241" s="212"/>
      <c r="C241" s="213"/>
      <c r="D241" s="198" t="s">
        <v>167</v>
      </c>
      <c r="E241" s="214" t="s">
        <v>1</v>
      </c>
      <c r="F241" s="215" t="s">
        <v>307</v>
      </c>
      <c r="G241" s="213"/>
      <c r="H241" s="216">
        <v>49431.6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167</v>
      </c>
      <c r="AU241" s="222" t="s">
        <v>85</v>
      </c>
      <c r="AV241" s="13" t="s">
        <v>85</v>
      </c>
      <c r="AW241" s="13" t="s">
        <v>32</v>
      </c>
      <c r="AX241" s="13" t="s">
        <v>76</v>
      </c>
      <c r="AY241" s="222" t="s">
        <v>145</v>
      </c>
    </row>
    <row r="242" spans="1:65" s="14" customFormat="1" ht="11.25">
      <c r="B242" s="223"/>
      <c r="C242" s="224"/>
      <c r="D242" s="198" t="s">
        <v>167</v>
      </c>
      <c r="E242" s="225" t="s">
        <v>1</v>
      </c>
      <c r="F242" s="226" t="s">
        <v>169</v>
      </c>
      <c r="G242" s="224"/>
      <c r="H242" s="227">
        <v>49431.6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AT242" s="233" t="s">
        <v>167</v>
      </c>
      <c r="AU242" s="233" t="s">
        <v>85</v>
      </c>
      <c r="AV242" s="14" t="s">
        <v>152</v>
      </c>
      <c r="AW242" s="14" t="s">
        <v>32</v>
      </c>
      <c r="AX242" s="14" t="s">
        <v>8</v>
      </c>
      <c r="AY242" s="233" t="s">
        <v>145</v>
      </c>
    </row>
    <row r="243" spans="1:65" s="2" customFormat="1" ht="33" customHeight="1">
      <c r="A243" s="34"/>
      <c r="B243" s="35"/>
      <c r="C243" s="186" t="s">
        <v>308</v>
      </c>
      <c r="D243" s="186" t="s">
        <v>148</v>
      </c>
      <c r="E243" s="187" t="s">
        <v>309</v>
      </c>
      <c r="F243" s="188" t="s">
        <v>310</v>
      </c>
      <c r="G243" s="189" t="s">
        <v>165</v>
      </c>
      <c r="H243" s="190">
        <v>823.8</v>
      </c>
      <c r="I243" s="191"/>
      <c r="J243" s="190">
        <f>ROUND(I243*H243,0)</f>
        <v>0</v>
      </c>
      <c r="K243" s="188" t="s">
        <v>176</v>
      </c>
      <c r="L243" s="39"/>
      <c r="M243" s="192" t="s">
        <v>1</v>
      </c>
      <c r="N243" s="193" t="s">
        <v>41</v>
      </c>
      <c r="O243" s="71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152</v>
      </c>
      <c r="AT243" s="196" t="s">
        <v>148</v>
      </c>
      <c r="AU243" s="196" t="s">
        <v>85</v>
      </c>
      <c r="AY243" s="17" t="s">
        <v>145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</v>
      </c>
      <c r="BK243" s="197">
        <f>ROUND(I243*H243,0)</f>
        <v>0</v>
      </c>
      <c r="BL243" s="17" t="s">
        <v>152</v>
      </c>
      <c r="BM243" s="196" t="s">
        <v>311</v>
      </c>
    </row>
    <row r="244" spans="1:65" s="2" customFormat="1" ht="29.25">
      <c r="A244" s="34"/>
      <c r="B244" s="35"/>
      <c r="C244" s="36"/>
      <c r="D244" s="198" t="s">
        <v>153</v>
      </c>
      <c r="E244" s="36"/>
      <c r="F244" s="199" t="s">
        <v>312</v>
      </c>
      <c r="G244" s="36"/>
      <c r="H244" s="36"/>
      <c r="I244" s="200"/>
      <c r="J244" s="36"/>
      <c r="K244" s="36"/>
      <c r="L244" s="39"/>
      <c r="M244" s="201"/>
      <c r="N244" s="202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153</v>
      </c>
      <c r="AU244" s="17" t="s">
        <v>85</v>
      </c>
    </row>
    <row r="245" spans="1:65" s="13" customFormat="1" ht="11.25">
      <c r="B245" s="212"/>
      <c r="C245" s="213"/>
      <c r="D245" s="198" t="s">
        <v>167</v>
      </c>
      <c r="E245" s="214" t="s">
        <v>1</v>
      </c>
      <c r="F245" s="215" t="s">
        <v>302</v>
      </c>
      <c r="G245" s="213"/>
      <c r="H245" s="216">
        <v>823.8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167</v>
      </c>
      <c r="AU245" s="222" t="s">
        <v>85</v>
      </c>
      <c r="AV245" s="13" t="s">
        <v>85</v>
      </c>
      <c r="AW245" s="13" t="s">
        <v>32</v>
      </c>
      <c r="AX245" s="13" t="s">
        <v>76</v>
      </c>
      <c r="AY245" s="222" t="s">
        <v>145</v>
      </c>
    </row>
    <row r="246" spans="1:65" s="14" customFormat="1" ht="11.25">
      <c r="B246" s="223"/>
      <c r="C246" s="224"/>
      <c r="D246" s="198" t="s">
        <v>167</v>
      </c>
      <c r="E246" s="225" t="s">
        <v>1</v>
      </c>
      <c r="F246" s="226" t="s">
        <v>169</v>
      </c>
      <c r="G246" s="224"/>
      <c r="H246" s="227">
        <v>823.8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AT246" s="233" t="s">
        <v>167</v>
      </c>
      <c r="AU246" s="233" t="s">
        <v>85</v>
      </c>
      <c r="AV246" s="14" t="s">
        <v>152</v>
      </c>
      <c r="AW246" s="14" t="s">
        <v>32</v>
      </c>
      <c r="AX246" s="14" t="s">
        <v>8</v>
      </c>
      <c r="AY246" s="233" t="s">
        <v>145</v>
      </c>
    </row>
    <row r="247" spans="1:65" s="2" customFormat="1" ht="33" customHeight="1">
      <c r="A247" s="34"/>
      <c r="B247" s="35"/>
      <c r="C247" s="186" t="s">
        <v>228</v>
      </c>
      <c r="D247" s="186" t="s">
        <v>148</v>
      </c>
      <c r="E247" s="187" t="s">
        <v>313</v>
      </c>
      <c r="F247" s="188" t="s">
        <v>314</v>
      </c>
      <c r="G247" s="189" t="s">
        <v>151</v>
      </c>
      <c r="H247" s="190">
        <v>30.44</v>
      </c>
      <c r="I247" s="191"/>
      <c r="J247" s="190">
        <f>ROUND(I247*H247,0)</f>
        <v>0</v>
      </c>
      <c r="K247" s="188" t="s">
        <v>176</v>
      </c>
      <c r="L247" s="39"/>
      <c r="M247" s="192" t="s">
        <v>1</v>
      </c>
      <c r="N247" s="193" t="s">
        <v>41</v>
      </c>
      <c r="O247" s="71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6" t="s">
        <v>152</v>
      </c>
      <c r="AT247" s="196" t="s">
        <v>148</v>
      </c>
      <c r="AU247" s="196" t="s">
        <v>85</v>
      </c>
      <c r="AY247" s="17" t="s">
        <v>145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7" t="s">
        <v>8</v>
      </c>
      <c r="BK247" s="197">
        <f>ROUND(I247*H247,0)</f>
        <v>0</v>
      </c>
      <c r="BL247" s="17" t="s">
        <v>152</v>
      </c>
      <c r="BM247" s="196" t="s">
        <v>315</v>
      </c>
    </row>
    <row r="248" spans="1:65" s="2" customFormat="1" ht="19.5">
      <c r="A248" s="34"/>
      <c r="B248" s="35"/>
      <c r="C248" s="36"/>
      <c r="D248" s="198" t="s">
        <v>153</v>
      </c>
      <c r="E248" s="36"/>
      <c r="F248" s="199" t="s">
        <v>316</v>
      </c>
      <c r="G248" s="36"/>
      <c r="H248" s="36"/>
      <c r="I248" s="200"/>
      <c r="J248" s="36"/>
      <c r="K248" s="36"/>
      <c r="L248" s="39"/>
      <c r="M248" s="201"/>
      <c r="N248" s="202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153</v>
      </c>
      <c r="AU248" s="17" t="s">
        <v>85</v>
      </c>
    </row>
    <row r="249" spans="1:65" s="13" customFormat="1" ht="11.25">
      <c r="B249" s="212"/>
      <c r="C249" s="213"/>
      <c r="D249" s="198" t="s">
        <v>167</v>
      </c>
      <c r="E249" s="214" t="s">
        <v>1</v>
      </c>
      <c r="F249" s="215" t="s">
        <v>317</v>
      </c>
      <c r="G249" s="213"/>
      <c r="H249" s="216">
        <v>30.44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167</v>
      </c>
      <c r="AU249" s="222" t="s">
        <v>85</v>
      </c>
      <c r="AV249" s="13" t="s">
        <v>85</v>
      </c>
      <c r="AW249" s="13" t="s">
        <v>32</v>
      </c>
      <c r="AX249" s="13" t="s">
        <v>76</v>
      </c>
      <c r="AY249" s="222" t="s">
        <v>145</v>
      </c>
    </row>
    <row r="250" spans="1:65" s="14" customFormat="1" ht="11.25">
      <c r="B250" s="223"/>
      <c r="C250" s="224"/>
      <c r="D250" s="198" t="s">
        <v>167</v>
      </c>
      <c r="E250" s="225" t="s">
        <v>1</v>
      </c>
      <c r="F250" s="226" t="s">
        <v>169</v>
      </c>
      <c r="G250" s="224"/>
      <c r="H250" s="227">
        <v>30.44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AT250" s="233" t="s">
        <v>167</v>
      </c>
      <c r="AU250" s="233" t="s">
        <v>85</v>
      </c>
      <c r="AV250" s="14" t="s">
        <v>152</v>
      </c>
      <c r="AW250" s="14" t="s">
        <v>32</v>
      </c>
      <c r="AX250" s="14" t="s">
        <v>8</v>
      </c>
      <c r="AY250" s="233" t="s">
        <v>145</v>
      </c>
    </row>
    <row r="251" spans="1:65" s="2" customFormat="1" ht="33" customHeight="1">
      <c r="A251" s="34"/>
      <c r="B251" s="35"/>
      <c r="C251" s="186" t="s">
        <v>318</v>
      </c>
      <c r="D251" s="186" t="s">
        <v>148</v>
      </c>
      <c r="E251" s="187" t="s">
        <v>319</v>
      </c>
      <c r="F251" s="188" t="s">
        <v>320</v>
      </c>
      <c r="G251" s="189" t="s">
        <v>151</v>
      </c>
      <c r="H251" s="190">
        <v>1826.34</v>
      </c>
      <c r="I251" s="191"/>
      <c r="J251" s="190">
        <f>ROUND(I251*H251,0)</f>
        <v>0</v>
      </c>
      <c r="K251" s="188" t="s">
        <v>176</v>
      </c>
      <c r="L251" s="39"/>
      <c r="M251" s="192" t="s">
        <v>1</v>
      </c>
      <c r="N251" s="193" t="s">
        <v>41</v>
      </c>
      <c r="O251" s="71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6" t="s">
        <v>152</v>
      </c>
      <c r="AT251" s="196" t="s">
        <v>148</v>
      </c>
      <c r="AU251" s="196" t="s">
        <v>85</v>
      </c>
      <c r="AY251" s="17" t="s">
        <v>145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7" t="s">
        <v>8</v>
      </c>
      <c r="BK251" s="197">
        <f>ROUND(I251*H251,0)</f>
        <v>0</v>
      </c>
      <c r="BL251" s="17" t="s">
        <v>152</v>
      </c>
      <c r="BM251" s="196" t="s">
        <v>321</v>
      </c>
    </row>
    <row r="252" spans="1:65" s="2" customFormat="1" ht="19.5">
      <c r="A252" s="34"/>
      <c r="B252" s="35"/>
      <c r="C252" s="36"/>
      <c r="D252" s="198" t="s">
        <v>153</v>
      </c>
      <c r="E252" s="36"/>
      <c r="F252" s="199" t="s">
        <v>322</v>
      </c>
      <c r="G252" s="36"/>
      <c r="H252" s="36"/>
      <c r="I252" s="200"/>
      <c r="J252" s="36"/>
      <c r="K252" s="36"/>
      <c r="L252" s="39"/>
      <c r="M252" s="201"/>
      <c r="N252" s="202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153</v>
      </c>
      <c r="AU252" s="17" t="s">
        <v>85</v>
      </c>
    </row>
    <row r="253" spans="1:65" s="13" customFormat="1" ht="11.25">
      <c r="B253" s="212"/>
      <c r="C253" s="213"/>
      <c r="D253" s="198" t="s">
        <v>167</v>
      </c>
      <c r="E253" s="214" t="s">
        <v>1</v>
      </c>
      <c r="F253" s="215" t="s">
        <v>323</v>
      </c>
      <c r="G253" s="213"/>
      <c r="H253" s="216">
        <v>1826.34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167</v>
      </c>
      <c r="AU253" s="222" t="s">
        <v>85</v>
      </c>
      <c r="AV253" s="13" t="s">
        <v>85</v>
      </c>
      <c r="AW253" s="13" t="s">
        <v>32</v>
      </c>
      <c r="AX253" s="13" t="s">
        <v>76</v>
      </c>
      <c r="AY253" s="222" t="s">
        <v>145</v>
      </c>
    </row>
    <row r="254" spans="1:65" s="14" customFormat="1" ht="11.25">
      <c r="B254" s="223"/>
      <c r="C254" s="224"/>
      <c r="D254" s="198" t="s">
        <v>167</v>
      </c>
      <c r="E254" s="225" t="s">
        <v>1</v>
      </c>
      <c r="F254" s="226" t="s">
        <v>169</v>
      </c>
      <c r="G254" s="224"/>
      <c r="H254" s="227">
        <v>1826.34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AT254" s="233" t="s">
        <v>167</v>
      </c>
      <c r="AU254" s="233" t="s">
        <v>85</v>
      </c>
      <c r="AV254" s="14" t="s">
        <v>152</v>
      </c>
      <c r="AW254" s="14" t="s">
        <v>32</v>
      </c>
      <c r="AX254" s="14" t="s">
        <v>8</v>
      </c>
      <c r="AY254" s="233" t="s">
        <v>145</v>
      </c>
    </row>
    <row r="255" spans="1:65" s="2" customFormat="1" ht="33" customHeight="1">
      <c r="A255" s="34"/>
      <c r="B255" s="35"/>
      <c r="C255" s="186" t="s">
        <v>232</v>
      </c>
      <c r="D255" s="186" t="s">
        <v>148</v>
      </c>
      <c r="E255" s="187" t="s">
        <v>324</v>
      </c>
      <c r="F255" s="188" t="s">
        <v>325</v>
      </c>
      <c r="G255" s="189" t="s">
        <v>151</v>
      </c>
      <c r="H255" s="190">
        <v>30.44</v>
      </c>
      <c r="I255" s="191"/>
      <c r="J255" s="190">
        <f>ROUND(I255*H255,0)</f>
        <v>0</v>
      </c>
      <c r="K255" s="188" t="s">
        <v>176</v>
      </c>
      <c r="L255" s="39"/>
      <c r="M255" s="192" t="s">
        <v>1</v>
      </c>
      <c r="N255" s="193" t="s">
        <v>41</v>
      </c>
      <c r="O255" s="71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6" t="s">
        <v>152</v>
      </c>
      <c r="AT255" s="196" t="s">
        <v>148</v>
      </c>
      <c r="AU255" s="196" t="s">
        <v>85</v>
      </c>
      <c r="AY255" s="17" t="s">
        <v>145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7" t="s">
        <v>8</v>
      </c>
      <c r="BK255" s="197">
        <f>ROUND(I255*H255,0)</f>
        <v>0</v>
      </c>
      <c r="BL255" s="17" t="s">
        <v>152</v>
      </c>
      <c r="BM255" s="196" t="s">
        <v>326</v>
      </c>
    </row>
    <row r="256" spans="1:65" s="2" customFormat="1" ht="19.5">
      <c r="A256" s="34"/>
      <c r="B256" s="35"/>
      <c r="C256" s="36"/>
      <c r="D256" s="198" t="s">
        <v>153</v>
      </c>
      <c r="E256" s="36"/>
      <c r="F256" s="199" t="s">
        <v>327</v>
      </c>
      <c r="G256" s="36"/>
      <c r="H256" s="36"/>
      <c r="I256" s="200"/>
      <c r="J256" s="36"/>
      <c r="K256" s="36"/>
      <c r="L256" s="39"/>
      <c r="M256" s="201"/>
      <c r="N256" s="202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153</v>
      </c>
      <c r="AU256" s="17" t="s">
        <v>85</v>
      </c>
    </row>
    <row r="257" spans="1:65" s="13" customFormat="1" ht="11.25">
      <c r="B257" s="212"/>
      <c r="C257" s="213"/>
      <c r="D257" s="198" t="s">
        <v>167</v>
      </c>
      <c r="E257" s="214" t="s">
        <v>1</v>
      </c>
      <c r="F257" s="215" t="s">
        <v>317</v>
      </c>
      <c r="G257" s="213"/>
      <c r="H257" s="216">
        <v>30.44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167</v>
      </c>
      <c r="AU257" s="222" t="s">
        <v>85</v>
      </c>
      <c r="AV257" s="13" t="s">
        <v>85</v>
      </c>
      <c r="AW257" s="13" t="s">
        <v>32</v>
      </c>
      <c r="AX257" s="13" t="s">
        <v>76</v>
      </c>
      <c r="AY257" s="222" t="s">
        <v>145</v>
      </c>
    </row>
    <row r="258" spans="1:65" s="14" customFormat="1" ht="11.25">
      <c r="B258" s="223"/>
      <c r="C258" s="224"/>
      <c r="D258" s="198" t="s">
        <v>167</v>
      </c>
      <c r="E258" s="225" t="s">
        <v>1</v>
      </c>
      <c r="F258" s="226" t="s">
        <v>169</v>
      </c>
      <c r="G258" s="224"/>
      <c r="H258" s="227">
        <v>30.44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AT258" s="233" t="s">
        <v>167</v>
      </c>
      <c r="AU258" s="233" t="s">
        <v>85</v>
      </c>
      <c r="AV258" s="14" t="s">
        <v>152</v>
      </c>
      <c r="AW258" s="14" t="s">
        <v>32</v>
      </c>
      <c r="AX258" s="14" t="s">
        <v>8</v>
      </c>
      <c r="AY258" s="233" t="s">
        <v>145</v>
      </c>
    </row>
    <row r="259" spans="1:65" s="2" customFormat="1" ht="16.5" customHeight="1">
      <c r="A259" s="34"/>
      <c r="B259" s="35"/>
      <c r="C259" s="186" t="s">
        <v>328</v>
      </c>
      <c r="D259" s="186" t="s">
        <v>148</v>
      </c>
      <c r="E259" s="187" t="s">
        <v>329</v>
      </c>
      <c r="F259" s="188" t="s">
        <v>330</v>
      </c>
      <c r="G259" s="189" t="s">
        <v>165</v>
      </c>
      <c r="H259" s="190">
        <v>855.36</v>
      </c>
      <c r="I259" s="191"/>
      <c r="J259" s="190">
        <f>ROUND(I259*H259,0)</f>
        <v>0</v>
      </c>
      <c r="K259" s="188" t="s">
        <v>176</v>
      </c>
      <c r="L259" s="39"/>
      <c r="M259" s="192" t="s">
        <v>1</v>
      </c>
      <c r="N259" s="193" t="s">
        <v>41</v>
      </c>
      <c r="O259" s="71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6" t="s">
        <v>152</v>
      </c>
      <c r="AT259" s="196" t="s">
        <v>148</v>
      </c>
      <c r="AU259" s="196" t="s">
        <v>85</v>
      </c>
      <c r="AY259" s="17" t="s">
        <v>145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7" t="s">
        <v>8</v>
      </c>
      <c r="BK259" s="197">
        <f>ROUND(I259*H259,0)</f>
        <v>0</v>
      </c>
      <c r="BL259" s="17" t="s">
        <v>152</v>
      </c>
      <c r="BM259" s="196" t="s">
        <v>331</v>
      </c>
    </row>
    <row r="260" spans="1:65" s="2" customFormat="1" ht="19.5">
      <c r="A260" s="34"/>
      <c r="B260" s="35"/>
      <c r="C260" s="36"/>
      <c r="D260" s="198" t="s">
        <v>153</v>
      </c>
      <c r="E260" s="36"/>
      <c r="F260" s="199" t="s">
        <v>332</v>
      </c>
      <c r="G260" s="36"/>
      <c r="H260" s="36"/>
      <c r="I260" s="200"/>
      <c r="J260" s="36"/>
      <c r="K260" s="36"/>
      <c r="L260" s="39"/>
      <c r="M260" s="201"/>
      <c r="N260" s="202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153</v>
      </c>
      <c r="AU260" s="17" t="s">
        <v>85</v>
      </c>
    </row>
    <row r="261" spans="1:65" s="13" customFormat="1" ht="11.25">
      <c r="B261" s="212"/>
      <c r="C261" s="213"/>
      <c r="D261" s="198" t="s">
        <v>167</v>
      </c>
      <c r="E261" s="214" t="s">
        <v>1</v>
      </c>
      <c r="F261" s="215" t="s">
        <v>333</v>
      </c>
      <c r="G261" s="213"/>
      <c r="H261" s="216">
        <v>855.36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167</v>
      </c>
      <c r="AU261" s="222" t="s">
        <v>85</v>
      </c>
      <c r="AV261" s="13" t="s">
        <v>85</v>
      </c>
      <c r="AW261" s="13" t="s">
        <v>32</v>
      </c>
      <c r="AX261" s="13" t="s">
        <v>76</v>
      </c>
      <c r="AY261" s="222" t="s">
        <v>145</v>
      </c>
    </row>
    <row r="262" spans="1:65" s="14" customFormat="1" ht="11.25">
      <c r="B262" s="223"/>
      <c r="C262" s="224"/>
      <c r="D262" s="198" t="s">
        <v>167</v>
      </c>
      <c r="E262" s="225" t="s">
        <v>1</v>
      </c>
      <c r="F262" s="226" t="s">
        <v>169</v>
      </c>
      <c r="G262" s="224"/>
      <c r="H262" s="227">
        <v>855.36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167</v>
      </c>
      <c r="AU262" s="233" t="s">
        <v>85</v>
      </c>
      <c r="AV262" s="14" t="s">
        <v>152</v>
      </c>
      <c r="AW262" s="14" t="s">
        <v>32</v>
      </c>
      <c r="AX262" s="14" t="s">
        <v>8</v>
      </c>
      <c r="AY262" s="233" t="s">
        <v>145</v>
      </c>
    </row>
    <row r="263" spans="1:65" s="2" customFormat="1" ht="21.75" customHeight="1">
      <c r="A263" s="34"/>
      <c r="B263" s="35"/>
      <c r="C263" s="186" t="s">
        <v>236</v>
      </c>
      <c r="D263" s="186" t="s">
        <v>148</v>
      </c>
      <c r="E263" s="187" t="s">
        <v>334</v>
      </c>
      <c r="F263" s="188" t="s">
        <v>335</v>
      </c>
      <c r="G263" s="189" t="s">
        <v>165</v>
      </c>
      <c r="H263" s="190">
        <v>51321.599999999999</v>
      </c>
      <c r="I263" s="191"/>
      <c r="J263" s="190">
        <f>ROUND(I263*H263,0)</f>
        <v>0</v>
      </c>
      <c r="K263" s="188" t="s">
        <v>176</v>
      </c>
      <c r="L263" s="39"/>
      <c r="M263" s="192" t="s">
        <v>1</v>
      </c>
      <c r="N263" s="193" t="s">
        <v>41</v>
      </c>
      <c r="O263" s="71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6" t="s">
        <v>152</v>
      </c>
      <c r="AT263" s="196" t="s">
        <v>148</v>
      </c>
      <c r="AU263" s="196" t="s">
        <v>85</v>
      </c>
      <c r="AY263" s="17" t="s">
        <v>145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7" t="s">
        <v>8</v>
      </c>
      <c r="BK263" s="197">
        <f>ROUND(I263*H263,0)</f>
        <v>0</v>
      </c>
      <c r="BL263" s="17" t="s">
        <v>152</v>
      </c>
      <c r="BM263" s="196" t="s">
        <v>336</v>
      </c>
    </row>
    <row r="264" spans="1:65" s="2" customFormat="1" ht="19.5">
      <c r="A264" s="34"/>
      <c r="B264" s="35"/>
      <c r="C264" s="36"/>
      <c r="D264" s="198" t="s">
        <v>153</v>
      </c>
      <c r="E264" s="36"/>
      <c r="F264" s="199" t="s">
        <v>337</v>
      </c>
      <c r="G264" s="36"/>
      <c r="H264" s="36"/>
      <c r="I264" s="200"/>
      <c r="J264" s="36"/>
      <c r="K264" s="36"/>
      <c r="L264" s="39"/>
      <c r="M264" s="201"/>
      <c r="N264" s="202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153</v>
      </c>
      <c r="AU264" s="17" t="s">
        <v>85</v>
      </c>
    </row>
    <row r="265" spans="1:65" s="13" customFormat="1" ht="11.25">
      <c r="B265" s="212"/>
      <c r="C265" s="213"/>
      <c r="D265" s="198" t="s">
        <v>167</v>
      </c>
      <c r="E265" s="214" t="s">
        <v>1</v>
      </c>
      <c r="F265" s="215" t="s">
        <v>338</v>
      </c>
      <c r="G265" s="213"/>
      <c r="H265" s="216">
        <v>51321.599999999999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167</v>
      </c>
      <c r="AU265" s="222" t="s">
        <v>85</v>
      </c>
      <c r="AV265" s="13" t="s">
        <v>85</v>
      </c>
      <c r="AW265" s="13" t="s">
        <v>32</v>
      </c>
      <c r="AX265" s="13" t="s">
        <v>76</v>
      </c>
      <c r="AY265" s="222" t="s">
        <v>145</v>
      </c>
    </row>
    <row r="266" spans="1:65" s="14" customFormat="1" ht="11.25">
      <c r="B266" s="223"/>
      <c r="C266" s="224"/>
      <c r="D266" s="198" t="s">
        <v>167</v>
      </c>
      <c r="E266" s="225" t="s">
        <v>1</v>
      </c>
      <c r="F266" s="226" t="s">
        <v>169</v>
      </c>
      <c r="G266" s="224"/>
      <c r="H266" s="227">
        <v>51321.599999999999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167</v>
      </c>
      <c r="AU266" s="233" t="s">
        <v>85</v>
      </c>
      <c r="AV266" s="14" t="s">
        <v>152</v>
      </c>
      <c r="AW266" s="14" t="s">
        <v>32</v>
      </c>
      <c r="AX266" s="14" t="s">
        <v>8</v>
      </c>
      <c r="AY266" s="233" t="s">
        <v>145</v>
      </c>
    </row>
    <row r="267" spans="1:65" s="2" customFormat="1" ht="21.75" customHeight="1">
      <c r="A267" s="34"/>
      <c r="B267" s="35"/>
      <c r="C267" s="186" t="s">
        <v>339</v>
      </c>
      <c r="D267" s="186" t="s">
        <v>148</v>
      </c>
      <c r="E267" s="187" t="s">
        <v>340</v>
      </c>
      <c r="F267" s="188" t="s">
        <v>341</v>
      </c>
      <c r="G267" s="189" t="s">
        <v>165</v>
      </c>
      <c r="H267" s="190">
        <v>855.36</v>
      </c>
      <c r="I267" s="191"/>
      <c r="J267" s="190">
        <f>ROUND(I267*H267,0)</f>
        <v>0</v>
      </c>
      <c r="K267" s="188" t="s">
        <v>176</v>
      </c>
      <c r="L267" s="39"/>
      <c r="M267" s="192" t="s">
        <v>1</v>
      </c>
      <c r="N267" s="193" t="s">
        <v>41</v>
      </c>
      <c r="O267" s="71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6" t="s">
        <v>152</v>
      </c>
      <c r="AT267" s="196" t="s">
        <v>148</v>
      </c>
      <c r="AU267" s="196" t="s">
        <v>85</v>
      </c>
      <c r="AY267" s="17" t="s">
        <v>145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7" t="s">
        <v>8</v>
      </c>
      <c r="BK267" s="197">
        <f>ROUND(I267*H267,0)</f>
        <v>0</v>
      </c>
      <c r="BL267" s="17" t="s">
        <v>152</v>
      </c>
      <c r="BM267" s="196" t="s">
        <v>342</v>
      </c>
    </row>
    <row r="268" spans="1:65" s="2" customFormat="1" ht="19.5">
      <c r="A268" s="34"/>
      <c r="B268" s="35"/>
      <c r="C268" s="36"/>
      <c r="D268" s="198" t="s">
        <v>153</v>
      </c>
      <c r="E268" s="36"/>
      <c r="F268" s="199" t="s">
        <v>343</v>
      </c>
      <c r="G268" s="36"/>
      <c r="H268" s="36"/>
      <c r="I268" s="200"/>
      <c r="J268" s="36"/>
      <c r="K268" s="36"/>
      <c r="L268" s="39"/>
      <c r="M268" s="201"/>
      <c r="N268" s="202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153</v>
      </c>
      <c r="AU268" s="17" t="s">
        <v>85</v>
      </c>
    </row>
    <row r="269" spans="1:65" s="13" customFormat="1" ht="11.25">
      <c r="B269" s="212"/>
      <c r="C269" s="213"/>
      <c r="D269" s="198" t="s">
        <v>167</v>
      </c>
      <c r="E269" s="214" t="s">
        <v>1</v>
      </c>
      <c r="F269" s="215" t="s">
        <v>333</v>
      </c>
      <c r="G269" s="213"/>
      <c r="H269" s="216">
        <v>855.36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167</v>
      </c>
      <c r="AU269" s="222" t="s">
        <v>85</v>
      </c>
      <c r="AV269" s="13" t="s">
        <v>85</v>
      </c>
      <c r="AW269" s="13" t="s">
        <v>32</v>
      </c>
      <c r="AX269" s="13" t="s">
        <v>76</v>
      </c>
      <c r="AY269" s="222" t="s">
        <v>145</v>
      </c>
    </row>
    <row r="270" spans="1:65" s="14" customFormat="1" ht="11.25">
      <c r="B270" s="223"/>
      <c r="C270" s="224"/>
      <c r="D270" s="198" t="s">
        <v>167</v>
      </c>
      <c r="E270" s="225" t="s">
        <v>1</v>
      </c>
      <c r="F270" s="226" t="s">
        <v>169</v>
      </c>
      <c r="G270" s="224"/>
      <c r="H270" s="227">
        <v>855.36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AT270" s="233" t="s">
        <v>167</v>
      </c>
      <c r="AU270" s="233" t="s">
        <v>85</v>
      </c>
      <c r="AV270" s="14" t="s">
        <v>152</v>
      </c>
      <c r="AW270" s="14" t="s">
        <v>32</v>
      </c>
      <c r="AX270" s="14" t="s">
        <v>8</v>
      </c>
      <c r="AY270" s="233" t="s">
        <v>145</v>
      </c>
    </row>
    <row r="271" spans="1:65" s="2" customFormat="1" ht="16.5" customHeight="1">
      <c r="A271" s="34"/>
      <c r="B271" s="35"/>
      <c r="C271" s="186" t="s">
        <v>241</v>
      </c>
      <c r="D271" s="186" t="s">
        <v>148</v>
      </c>
      <c r="E271" s="187" t="s">
        <v>344</v>
      </c>
      <c r="F271" s="188" t="s">
        <v>345</v>
      </c>
      <c r="G271" s="189" t="s">
        <v>151</v>
      </c>
      <c r="H271" s="190">
        <v>31.5</v>
      </c>
      <c r="I271" s="191"/>
      <c r="J271" s="190">
        <f>ROUND(I271*H271,0)</f>
        <v>0</v>
      </c>
      <c r="K271" s="188" t="s">
        <v>176</v>
      </c>
      <c r="L271" s="39"/>
      <c r="M271" s="192" t="s">
        <v>1</v>
      </c>
      <c r="N271" s="193" t="s">
        <v>41</v>
      </c>
      <c r="O271" s="71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6" t="s">
        <v>152</v>
      </c>
      <c r="AT271" s="196" t="s">
        <v>148</v>
      </c>
      <c r="AU271" s="196" t="s">
        <v>85</v>
      </c>
      <c r="AY271" s="17" t="s">
        <v>145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7" t="s">
        <v>8</v>
      </c>
      <c r="BK271" s="197">
        <f>ROUND(I271*H271,0)</f>
        <v>0</v>
      </c>
      <c r="BL271" s="17" t="s">
        <v>152</v>
      </c>
      <c r="BM271" s="196" t="s">
        <v>346</v>
      </c>
    </row>
    <row r="272" spans="1:65" s="2" customFormat="1" ht="19.5">
      <c r="A272" s="34"/>
      <c r="B272" s="35"/>
      <c r="C272" s="36"/>
      <c r="D272" s="198" t="s">
        <v>153</v>
      </c>
      <c r="E272" s="36"/>
      <c r="F272" s="199" t="s">
        <v>347</v>
      </c>
      <c r="G272" s="36"/>
      <c r="H272" s="36"/>
      <c r="I272" s="200"/>
      <c r="J272" s="36"/>
      <c r="K272" s="36"/>
      <c r="L272" s="39"/>
      <c r="M272" s="201"/>
      <c r="N272" s="202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153</v>
      </c>
      <c r="AU272" s="17" t="s">
        <v>85</v>
      </c>
    </row>
    <row r="273" spans="1:65" s="2" customFormat="1" ht="24.2" customHeight="1">
      <c r="A273" s="34"/>
      <c r="B273" s="35"/>
      <c r="C273" s="186" t="s">
        <v>348</v>
      </c>
      <c r="D273" s="186" t="s">
        <v>148</v>
      </c>
      <c r="E273" s="187" t="s">
        <v>349</v>
      </c>
      <c r="F273" s="188" t="s">
        <v>350</v>
      </c>
      <c r="G273" s="189" t="s">
        <v>151</v>
      </c>
      <c r="H273" s="190">
        <v>1890</v>
      </c>
      <c r="I273" s="191"/>
      <c r="J273" s="190">
        <f>ROUND(I273*H273,0)</f>
        <v>0</v>
      </c>
      <c r="K273" s="188" t="s">
        <v>176</v>
      </c>
      <c r="L273" s="39"/>
      <c r="M273" s="192" t="s">
        <v>1</v>
      </c>
      <c r="N273" s="193" t="s">
        <v>41</v>
      </c>
      <c r="O273" s="71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6" t="s">
        <v>152</v>
      </c>
      <c r="AT273" s="196" t="s">
        <v>148</v>
      </c>
      <c r="AU273" s="196" t="s">
        <v>85</v>
      </c>
      <c r="AY273" s="17" t="s">
        <v>145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7" t="s">
        <v>8</v>
      </c>
      <c r="BK273" s="197">
        <f>ROUND(I273*H273,0)</f>
        <v>0</v>
      </c>
      <c r="BL273" s="17" t="s">
        <v>152</v>
      </c>
      <c r="BM273" s="196" t="s">
        <v>351</v>
      </c>
    </row>
    <row r="274" spans="1:65" s="2" customFormat="1" ht="19.5">
      <c r="A274" s="34"/>
      <c r="B274" s="35"/>
      <c r="C274" s="36"/>
      <c r="D274" s="198" t="s">
        <v>153</v>
      </c>
      <c r="E274" s="36"/>
      <c r="F274" s="199" t="s">
        <v>352</v>
      </c>
      <c r="G274" s="36"/>
      <c r="H274" s="36"/>
      <c r="I274" s="200"/>
      <c r="J274" s="36"/>
      <c r="K274" s="36"/>
      <c r="L274" s="39"/>
      <c r="M274" s="201"/>
      <c r="N274" s="202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153</v>
      </c>
      <c r="AU274" s="17" t="s">
        <v>85</v>
      </c>
    </row>
    <row r="275" spans="1:65" s="2" customFormat="1" ht="16.5" customHeight="1">
      <c r="A275" s="34"/>
      <c r="B275" s="35"/>
      <c r="C275" s="186" t="s">
        <v>245</v>
      </c>
      <c r="D275" s="186" t="s">
        <v>148</v>
      </c>
      <c r="E275" s="187" t="s">
        <v>353</v>
      </c>
      <c r="F275" s="188" t="s">
        <v>354</v>
      </c>
      <c r="G275" s="189" t="s">
        <v>151</v>
      </c>
      <c r="H275" s="190">
        <v>31.5</v>
      </c>
      <c r="I275" s="191"/>
      <c r="J275" s="190">
        <f>ROUND(I275*H275,0)</f>
        <v>0</v>
      </c>
      <c r="K275" s="188" t="s">
        <v>176</v>
      </c>
      <c r="L275" s="39"/>
      <c r="M275" s="192" t="s">
        <v>1</v>
      </c>
      <c r="N275" s="193" t="s">
        <v>41</v>
      </c>
      <c r="O275" s="71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6" t="s">
        <v>152</v>
      </c>
      <c r="AT275" s="196" t="s">
        <v>148</v>
      </c>
      <c r="AU275" s="196" t="s">
        <v>85</v>
      </c>
      <c r="AY275" s="17" t="s">
        <v>145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7" t="s">
        <v>8</v>
      </c>
      <c r="BK275" s="197">
        <f>ROUND(I275*H275,0)</f>
        <v>0</v>
      </c>
      <c r="BL275" s="17" t="s">
        <v>152</v>
      </c>
      <c r="BM275" s="196" t="s">
        <v>355</v>
      </c>
    </row>
    <row r="276" spans="1:65" s="2" customFormat="1" ht="19.5">
      <c r="A276" s="34"/>
      <c r="B276" s="35"/>
      <c r="C276" s="36"/>
      <c r="D276" s="198" t="s">
        <v>153</v>
      </c>
      <c r="E276" s="36"/>
      <c r="F276" s="199" t="s">
        <v>356</v>
      </c>
      <c r="G276" s="36"/>
      <c r="H276" s="36"/>
      <c r="I276" s="200"/>
      <c r="J276" s="36"/>
      <c r="K276" s="36"/>
      <c r="L276" s="39"/>
      <c r="M276" s="201"/>
      <c r="N276" s="202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153</v>
      </c>
      <c r="AU276" s="17" t="s">
        <v>85</v>
      </c>
    </row>
    <row r="277" spans="1:65" s="2" customFormat="1" ht="33" customHeight="1">
      <c r="A277" s="34"/>
      <c r="B277" s="35"/>
      <c r="C277" s="186" t="s">
        <v>357</v>
      </c>
      <c r="D277" s="186" t="s">
        <v>148</v>
      </c>
      <c r="E277" s="187" t="s">
        <v>358</v>
      </c>
      <c r="F277" s="188" t="s">
        <v>359</v>
      </c>
      <c r="G277" s="189" t="s">
        <v>165</v>
      </c>
      <c r="H277" s="190">
        <v>57.31</v>
      </c>
      <c r="I277" s="191"/>
      <c r="J277" s="190">
        <f>ROUND(I277*H277,0)</f>
        <v>0</v>
      </c>
      <c r="K277" s="188" t="s">
        <v>176</v>
      </c>
      <c r="L277" s="39"/>
      <c r="M277" s="192" t="s">
        <v>1</v>
      </c>
      <c r="N277" s="193" t="s">
        <v>41</v>
      </c>
      <c r="O277" s="71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6" t="s">
        <v>152</v>
      </c>
      <c r="AT277" s="196" t="s">
        <v>148</v>
      </c>
      <c r="AU277" s="196" t="s">
        <v>85</v>
      </c>
      <c r="AY277" s="17" t="s">
        <v>145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7" t="s">
        <v>8</v>
      </c>
      <c r="BK277" s="197">
        <f>ROUND(I277*H277,0)</f>
        <v>0</v>
      </c>
      <c r="BL277" s="17" t="s">
        <v>152</v>
      </c>
      <c r="BM277" s="196" t="s">
        <v>360</v>
      </c>
    </row>
    <row r="278" spans="1:65" s="2" customFormat="1" ht="19.5">
      <c r="A278" s="34"/>
      <c r="B278" s="35"/>
      <c r="C278" s="36"/>
      <c r="D278" s="198" t="s">
        <v>153</v>
      </c>
      <c r="E278" s="36"/>
      <c r="F278" s="199" t="s">
        <v>361</v>
      </c>
      <c r="G278" s="36"/>
      <c r="H278" s="36"/>
      <c r="I278" s="200"/>
      <c r="J278" s="36"/>
      <c r="K278" s="36"/>
      <c r="L278" s="39"/>
      <c r="M278" s="201"/>
      <c r="N278" s="202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153</v>
      </c>
      <c r="AU278" s="17" t="s">
        <v>85</v>
      </c>
    </row>
    <row r="279" spans="1:65" s="13" customFormat="1" ht="11.25">
      <c r="B279" s="212"/>
      <c r="C279" s="213"/>
      <c r="D279" s="198" t="s">
        <v>167</v>
      </c>
      <c r="E279" s="214" t="s">
        <v>1</v>
      </c>
      <c r="F279" s="215" t="s">
        <v>362</v>
      </c>
      <c r="G279" s="213"/>
      <c r="H279" s="216">
        <v>57.31</v>
      </c>
      <c r="I279" s="217"/>
      <c r="J279" s="213"/>
      <c r="K279" s="213"/>
      <c r="L279" s="218"/>
      <c r="M279" s="219"/>
      <c r="N279" s="220"/>
      <c r="O279" s="220"/>
      <c r="P279" s="220"/>
      <c r="Q279" s="220"/>
      <c r="R279" s="220"/>
      <c r="S279" s="220"/>
      <c r="T279" s="221"/>
      <c r="AT279" s="222" t="s">
        <v>167</v>
      </c>
      <c r="AU279" s="222" t="s">
        <v>85</v>
      </c>
      <c r="AV279" s="13" t="s">
        <v>85</v>
      </c>
      <c r="AW279" s="13" t="s">
        <v>32</v>
      </c>
      <c r="AX279" s="13" t="s">
        <v>76</v>
      </c>
      <c r="AY279" s="222" t="s">
        <v>145</v>
      </c>
    </row>
    <row r="280" spans="1:65" s="14" customFormat="1" ht="11.25">
      <c r="B280" s="223"/>
      <c r="C280" s="224"/>
      <c r="D280" s="198" t="s">
        <v>167</v>
      </c>
      <c r="E280" s="225" t="s">
        <v>1</v>
      </c>
      <c r="F280" s="226" t="s">
        <v>169</v>
      </c>
      <c r="G280" s="224"/>
      <c r="H280" s="227">
        <v>57.31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AT280" s="233" t="s">
        <v>167</v>
      </c>
      <c r="AU280" s="233" t="s">
        <v>85</v>
      </c>
      <c r="AV280" s="14" t="s">
        <v>152</v>
      </c>
      <c r="AW280" s="14" t="s">
        <v>32</v>
      </c>
      <c r="AX280" s="14" t="s">
        <v>8</v>
      </c>
      <c r="AY280" s="233" t="s">
        <v>145</v>
      </c>
    </row>
    <row r="281" spans="1:65" s="2" customFormat="1" ht="24.2" customHeight="1">
      <c r="A281" s="34"/>
      <c r="B281" s="35"/>
      <c r="C281" s="186" t="s">
        <v>249</v>
      </c>
      <c r="D281" s="186" t="s">
        <v>148</v>
      </c>
      <c r="E281" s="187" t="s">
        <v>363</v>
      </c>
      <c r="F281" s="188" t="s">
        <v>364</v>
      </c>
      <c r="G281" s="189" t="s">
        <v>158</v>
      </c>
      <c r="H281" s="190">
        <v>1</v>
      </c>
      <c r="I281" s="191"/>
      <c r="J281" s="190">
        <f>ROUND(I281*H281,0)</f>
        <v>0</v>
      </c>
      <c r="K281" s="188" t="s">
        <v>1</v>
      </c>
      <c r="L281" s="39"/>
      <c r="M281" s="192" t="s">
        <v>1</v>
      </c>
      <c r="N281" s="193" t="s">
        <v>41</v>
      </c>
      <c r="O281" s="71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6" t="s">
        <v>152</v>
      </c>
      <c r="AT281" s="196" t="s">
        <v>148</v>
      </c>
      <c r="AU281" s="196" t="s">
        <v>85</v>
      </c>
      <c r="AY281" s="17" t="s">
        <v>145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7" t="s">
        <v>8</v>
      </c>
      <c r="BK281" s="197">
        <f>ROUND(I281*H281,0)</f>
        <v>0</v>
      </c>
      <c r="BL281" s="17" t="s">
        <v>152</v>
      </c>
      <c r="BM281" s="196" t="s">
        <v>365</v>
      </c>
    </row>
    <row r="282" spans="1:65" s="2" customFormat="1" ht="11.25">
      <c r="A282" s="34"/>
      <c r="B282" s="35"/>
      <c r="C282" s="36"/>
      <c r="D282" s="198" t="s">
        <v>153</v>
      </c>
      <c r="E282" s="36"/>
      <c r="F282" s="199" t="s">
        <v>364</v>
      </c>
      <c r="G282" s="36"/>
      <c r="H282" s="36"/>
      <c r="I282" s="200"/>
      <c r="J282" s="36"/>
      <c r="K282" s="36"/>
      <c r="L282" s="39"/>
      <c r="M282" s="201"/>
      <c r="N282" s="202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153</v>
      </c>
      <c r="AU282" s="17" t="s">
        <v>85</v>
      </c>
    </row>
    <row r="283" spans="1:65" s="2" customFormat="1" ht="16.5" customHeight="1">
      <c r="A283" s="34"/>
      <c r="B283" s="35"/>
      <c r="C283" s="186" t="s">
        <v>366</v>
      </c>
      <c r="D283" s="186" t="s">
        <v>148</v>
      </c>
      <c r="E283" s="187" t="s">
        <v>367</v>
      </c>
      <c r="F283" s="188" t="s">
        <v>368</v>
      </c>
      <c r="G283" s="189" t="s">
        <v>286</v>
      </c>
      <c r="H283" s="190">
        <v>40</v>
      </c>
      <c r="I283" s="191"/>
      <c r="J283" s="190">
        <f>ROUND(I283*H283,0)</f>
        <v>0</v>
      </c>
      <c r="K283" s="188" t="s">
        <v>176</v>
      </c>
      <c r="L283" s="39"/>
      <c r="M283" s="192" t="s">
        <v>1</v>
      </c>
      <c r="N283" s="193" t="s">
        <v>41</v>
      </c>
      <c r="O283" s="71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6" t="s">
        <v>152</v>
      </c>
      <c r="AT283" s="196" t="s">
        <v>148</v>
      </c>
      <c r="AU283" s="196" t="s">
        <v>85</v>
      </c>
      <c r="AY283" s="17" t="s">
        <v>145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7" t="s">
        <v>8</v>
      </c>
      <c r="BK283" s="197">
        <f>ROUND(I283*H283,0)</f>
        <v>0</v>
      </c>
      <c r="BL283" s="17" t="s">
        <v>152</v>
      </c>
      <c r="BM283" s="196" t="s">
        <v>369</v>
      </c>
    </row>
    <row r="284" spans="1:65" s="2" customFormat="1" ht="39">
      <c r="A284" s="34"/>
      <c r="B284" s="35"/>
      <c r="C284" s="36"/>
      <c r="D284" s="198" t="s">
        <v>153</v>
      </c>
      <c r="E284" s="36"/>
      <c r="F284" s="199" t="s">
        <v>370</v>
      </c>
      <c r="G284" s="36"/>
      <c r="H284" s="36"/>
      <c r="I284" s="200"/>
      <c r="J284" s="36"/>
      <c r="K284" s="36"/>
      <c r="L284" s="39"/>
      <c r="M284" s="201"/>
      <c r="N284" s="202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153</v>
      </c>
      <c r="AU284" s="17" t="s">
        <v>85</v>
      </c>
    </row>
    <row r="285" spans="1:65" s="13" customFormat="1" ht="11.25">
      <c r="B285" s="212"/>
      <c r="C285" s="213"/>
      <c r="D285" s="198" t="s">
        <v>167</v>
      </c>
      <c r="E285" s="214" t="s">
        <v>1</v>
      </c>
      <c r="F285" s="215" t="s">
        <v>241</v>
      </c>
      <c r="G285" s="213"/>
      <c r="H285" s="216">
        <v>40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167</v>
      </c>
      <c r="AU285" s="222" t="s">
        <v>85</v>
      </c>
      <c r="AV285" s="13" t="s">
        <v>85</v>
      </c>
      <c r="AW285" s="13" t="s">
        <v>32</v>
      </c>
      <c r="AX285" s="13" t="s">
        <v>76</v>
      </c>
      <c r="AY285" s="222" t="s">
        <v>145</v>
      </c>
    </row>
    <row r="286" spans="1:65" s="14" customFormat="1" ht="11.25">
      <c r="B286" s="223"/>
      <c r="C286" s="224"/>
      <c r="D286" s="198" t="s">
        <v>167</v>
      </c>
      <c r="E286" s="225" t="s">
        <v>1</v>
      </c>
      <c r="F286" s="226" t="s">
        <v>169</v>
      </c>
      <c r="G286" s="224"/>
      <c r="H286" s="227">
        <v>40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167</v>
      </c>
      <c r="AU286" s="233" t="s">
        <v>85</v>
      </c>
      <c r="AV286" s="14" t="s">
        <v>152</v>
      </c>
      <c r="AW286" s="14" t="s">
        <v>32</v>
      </c>
      <c r="AX286" s="14" t="s">
        <v>8</v>
      </c>
      <c r="AY286" s="233" t="s">
        <v>145</v>
      </c>
    </row>
    <row r="287" spans="1:65" s="2" customFormat="1" ht="33" customHeight="1">
      <c r="A287" s="34"/>
      <c r="B287" s="35"/>
      <c r="C287" s="203" t="s">
        <v>252</v>
      </c>
      <c r="D287" s="203" t="s">
        <v>155</v>
      </c>
      <c r="E287" s="204" t="s">
        <v>371</v>
      </c>
      <c r="F287" s="205" t="s">
        <v>372</v>
      </c>
      <c r="G287" s="206" t="s">
        <v>373</v>
      </c>
      <c r="H287" s="207">
        <v>40.26</v>
      </c>
      <c r="I287" s="208"/>
      <c r="J287" s="207">
        <f>ROUND(I287*H287,0)</f>
        <v>0</v>
      </c>
      <c r="K287" s="205" t="s">
        <v>1</v>
      </c>
      <c r="L287" s="209"/>
      <c r="M287" s="210" t="s">
        <v>1</v>
      </c>
      <c r="N287" s="211" t="s">
        <v>41</v>
      </c>
      <c r="O287" s="71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6" t="s">
        <v>159</v>
      </c>
      <c r="AT287" s="196" t="s">
        <v>155</v>
      </c>
      <c r="AU287" s="196" t="s">
        <v>85</v>
      </c>
      <c r="AY287" s="17" t="s">
        <v>145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17" t="s">
        <v>8</v>
      </c>
      <c r="BK287" s="197">
        <f>ROUND(I287*H287,0)</f>
        <v>0</v>
      </c>
      <c r="BL287" s="17" t="s">
        <v>152</v>
      </c>
      <c r="BM287" s="196" t="s">
        <v>374</v>
      </c>
    </row>
    <row r="288" spans="1:65" s="2" customFormat="1" ht="19.5">
      <c r="A288" s="34"/>
      <c r="B288" s="35"/>
      <c r="C288" s="36"/>
      <c r="D288" s="198" t="s">
        <v>153</v>
      </c>
      <c r="E288" s="36"/>
      <c r="F288" s="199" t="s">
        <v>372</v>
      </c>
      <c r="G288" s="36"/>
      <c r="H288" s="36"/>
      <c r="I288" s="200"/>
      <c r="J288" s="36"/>
      <c r="K288" s="36"/>
      <c r="L288" s="39"/>
      <c r="M288" s="201"/>
      <c r="N288" s="202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153</v>
      </c>
      <c r="AU288" s="17" t="s">
        <v>85</v>
      </c>
    </row>
    <row r="289" spans="1:65" s="13" customFormat="1" ht="11.25">
      <c r="B289" s="212"/>
      <c r="C289" s="213"/>
      <c r="D289" s="198" t="s">
        <v>167</v>
      </c>
      <c r="E289" s="214" t="s">
        <v>1</v>
      </c>
      <c r="F289" s="215" t="s">
        <v>375</v>
      </c>
      <c r="G289" s="213"/>
      <c r="H289" s="216">
        <v>40.26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167</v>
      </c>
      <c r="AU289" s="222" t="s">
        <v>85</v>
      </c>
      <c r="AV289" s="13" t="s">
        <v>85</v>
      </c>
      <c r="AW289" s="13" t="s">
        <v>32</v>
      </c>
      <c r="AX289" s="13" t="s">
        <v>76</v>
      </c>
      <c r="AY289" s="222" t="s">
        <v>145</v>
      </c>
    </row>
    <row r="290" spans="1:65" s="14" customFormat="1" ht="11.25">
      <c r="B290" s="223"/>
      <c r="C290" s="224"/>
      <c r="D290" s="198" t="s">
        <v>167</v>
      </c>
      <c r="E290" s="225" t="s">
        <v>1</v>
      </c>
      <c r="F290" s="226" t="s">
        <v>169</v>
      </c>
      <c r="G290" s="224"/>
      <c r="H290" s="227">
        <v>40.26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AT290" s="233" t="s">
        <v>167</v>
      </c>
      <c r="AU290" s="233" t="s">
        <v>85</v>
      </c>
      <c r="AV290" s="14" t="s">
        <v>152</v>
      </c>
      <c r="AW290" s="14" t="s">
        <v>32</v>
      </c>
      <c r="AX290" s="14" t="s">
        <v>8</v>
      </c>
      <c r="AY290" s="233" t="s">
        <v>145</v>
      </c>
    </row>
    <row r="291" spans="1:65" s="2" customFormat="1" ht="33" customHeight="1">
      <c r="A291" s="34"/>
      <c r="B291" s="35"/>
      <c r="C291" s="203" t="s">
        <v>376</v>
      </c>
      <c r="D291" s="203" t="s">
        <v>155</v>
      </c>
      <c r="E291" s="204" t="s">
        <v>377</v>
      </c>
      <c r="F291" s="205" t="s">
        <v>378</v>
      </c>
      <c r="G291" s="206" t="s">
        <v>373</v>
      </c>
      <c r="H291" s="207">
        <v>5.64</v>
      </c>
      <c r="I291" s="208"/>
      <c r="J291" s="207">
        <f>ROUND(I291*H291,0)</f>
        <v>0</v>
      </c>
      <c r="K291" s="205" t="s">
        <v>1</v>
      </c>
      <c r="L291" s="209"/>
      <c r="M291" s="210" t="s">
        <v>1</v>
      </c>
      <c r="N291" s="211" t="s">
        <v>41</v>
      </c>
      <c r="O291" s="71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6" t="s">
        <v>159</v>
      </c>
      <c r="AT291" s="196" t="s">
        <v>155</v>
      </c>
      <c r="AU291" s="196" t="s">
        <v>85</v>
      </c>
      <c r="AY291" s="17" t="s">
        <v>145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7" t="s">
        <v>8</v>
      </c>
      <c r="BK291" s="197">
        <f>ROUND(I291*H291,0)</f>
        <v>0</v>
      </c>
      <c r="BL291" s="17" t="s">
        <v>152</v>
      </c>
      <c r="BM291" s="196" t="s">
        <v>379</v>
      </c>
    </row>
    <row r="292" spans="1:65" s="2" customFormat="1" ht="19.5">
      <c r="A292" s="34"/>
      <c r="B292" s="35"/>
      <c r="C292" s="36"/>
      <c r="D292" s="198" t="s">
        <v>153</v>
      </c>
      <c r="E292" s="36"/>
      <c r="F292" s="199" t="s">
        <v>378</v>
      </c>
      <c r="G292" s="36"/>
      <c r="H292" s="36"/>
      <c r="I292" s="200"/>
      <c r="J292" s="36"/>
      <c r="K292" s="36"/>
      <c r="L292" s="39"/>
      <c r="M292" s="201"/>
      <c r="N292" s="202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153</v>
      </c>
      <c r="AU292" s="17" t="s">
        <v>85</v>
      </c>
    </row>
    <row r="293" spans="1:65" s="13" customFormat="1" ht="11.25">
      <c r="B293" s="212"/>
      <c r="C293" s="213"/>
      <c r="D293" s="198" t="s">
        <v>167</v>
      </c>
      <c r="E293" s="214" t="s">
        <v>1</v>
      </c>
      <c r="F293" s="215" t="s">
        <v>380</v>
      </c>
      <c r="G293" s="213"/>
      <c r="H293" s="216">
        <v>5.64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167</v>
      </c>
      <c r="AU293" s="222" t="s">
        <v>85</v>
      </c>
      <c r="AV293" s="13" t="s">
        <v>85</v>
      </c>
      <c r="AW293" s="13" t="s">
        <v>32</v>
      </c>
      <c r="AX293" s="13" t="s">
        <v>76</v>
      </c>
      <c r="AY293" s="222" t="s">
        <v>145</v>
      </c>
    </row>
    <row r="294" spans="1:65" s="14" customFormat="1" ht="11.25">
      <c r="B294" s="223"/>
      <c r="C294" s="224"/>
      <c r="D294" s="198" t="s">
        <v>167</v>
      </c>
      <c r="E294" s="225" t="s">
        <v>1</v>
      </c>
      <c r="F294" s="226" t="s">
        <v>169</v>
      </c>
      <c r="G294" s="224"/>
      <c r="H294" s="227">
        <v>5.64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AT294" s="233" t="s">
        <v>167</v>
      </c>
      <c r="AU294" s="233" t="s">
        <v>85</v>
      </c>
      <c r="AV294" s="14" t="s">
        <v>152</v>
      </c>
      <c r="AW294" s="14" t="s">
        <v>32</v>
      </c>
      <c r="AX294" s="14" t="s">
        <v>8</v>
      </c>
      <c r="AY294" s="233" t="s">
        <v>145</v>
      </c>
    </row>
    <row r="295" spans="1:65" s="2" customFormat="1" ht="33" customHeight="1">
      <c r="A295" s="34"/>
      <c r="B295" s="35"/>
      <c r="C295" s="203" t="s">
        <v>256</v>
      </c>
      <c r="D295" s="203" t="s">
        <v>155</v>
      </c>
      <c r="E295" s="204" t="s">
        <v>381</v>
      </c>
      <c r="F295" s="205" t="s">
        <v>382</v>
      </c>
      <c r="G295" s="206" t="s">
        <v>373</v>
      </c>
      <c r="H295" s="207">
        <v>2.63</v>
      </c>
      <c r="I295" s="208"/>
      <c r="J295" s="207">
        <f>ROUND(I295*H295,0)</f>
        <v>0</v>
      </c>
      <c r="K295" s="205" t="s">
        <v>1</v>
      </c>
      <c r="L295" s="209"/>
      <c r="M295" s="210" t="s">
        <v>1</v>
      </c>
      <c r="N295" s="211" t="s">
        <v>41</v>
      </c>
      <c r="O295" s="71"/>
      <c r="P295" s="194">
        <f>O295*H295</f>
        <v>0</v>
      </c>
      <c r="Q295" s="194">
        <v>0</v>
      </c>
      <c r="R295" s="194">
        <f>Q295*H295</f>
        <v>0</v>
      </c>
      <c r="S295" s="194">
        <v>0</v>
      </c>
      <c r="T295" s="19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6" t="s">
        <v>159</v>
      </c>
      <c r="AT295" s="196" t="s">
        <v>155</v>
      </c>
      <c r="AU295" s="196" t="s">
        <v>85</v>
      </c>
      <c r="AY295" s="17" t="s">
        <v>145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7" t="s">
        <v>8</v>
      </c>
      <c r="BK295" s="197">
        <f>ROUND(I295*H295,0)</f>
        <v>0</v>
      </c>
      <c r="BL295" s="17" t="s">
        <v>152</v>
      </c>
      <c r="BM295" s="196" t="s">
        <v>26</v>
      </c>
    </row>
    <row r="296" spans="1:65" s="2" customFormat="1" ht="19.5">
      <c r="A296" s="34"/>
      <c r="B296" s="35"/>
      <c r="C296" s="36"/>
      <c r="D296" s="198" t="s">
        <v>153</v>
      </c>
      <c r="E296" s="36"/>
      <c r="F296" s="199" t="s">
        <v>382</v>
      </c>
      <c r="G296" s="36"/>
      <c r="H296" s="36"/>
      <c r="I296" s="200"/>
      <c r="J296" s="36"/>
      <c r="K296" s="36"/>
      <c r="L296" s="39"/>
      <c r="M296" s="201"/>
      <c r="N296" s="202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153</v>
      </c>
      <c r="AU296" s="17" t="s">
        <v>85</v>
      </c>
    </row>
    <row r="297" spans="1:65" s="2" customFormat="1" ht="16.5" customHeight="1">
      <c r="A297" s="34"/>
      <c r="B297" s="35"/>
      <c r="C297" s="186" t="s">
        <v>383</v>
      </c>
      <c r="D297" s="186" t="s">
        <v>148</v>
      </c>
      <c r="E297" s="187" t="s">
        <v>384</v>
      </c>
      <c r="F297" s="188" t="s">
        <v>385</v>
      </c>
      <c r="G297" s="189" t="s">
        <v>286</v>
      </c>
      <c r="H297" s="190">
        <v>1</v>
      </c>
      <c r="I297" s="191"/>
      <c r="J297" s="190">
        <f>ROUND(I297*H297,0)</f>
        <v>0</v>
      </c>
      <c r="K297" s="188" t="s">
        <v>176</v>
      </c>
      <c r="L297" s="39"/>
      <c r="M297" s="192" t="s">
        <v>1</v>
      </c>
      <c r="N297" s="193" t="s">
        <v>41</v>
      </c>
      <c r="O297" s="71"/>
      <c r="P297" s="194">
        <f>O297*H297</f>
        <v>0</v>
      </c>
      <c r="Q297" s="194">
        <v>0</v>
      </c>
      <c r="R297" s="194">
        <f>Q297*H297</f>
        <v>0</v>
      </c>
      <c r="S297" s="194">
        <v>0</v>
      </c>
      <c r="T297" s="19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6" t="s">
        <v>152</v>
      </c>
      <c r="AT297" s="196" t="s">
        <v>148</v>
      </c>
      <c r="AU297" s="196" t="s">
        <v>85</v>
      </c>
      <c r="AY297" s="17" t="s">
        <v>145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7" t="s">
        <v>8</v>
      </c>
      <c r="BK297" s="197">
        <f>ROUND(I297*H297,0)</f>
        <v>0</v>
      </c>
      <c r="BL297" s="17" t="s">
        <v>152</v>
      </c>
      <c r="BM297" s="196" t="s">
        <v>386</v>
      </c>
    </row>
    <row r="298" spans="1:65" s="2" customFormat="1" ht="29.25">
      <c r="A298" s="34"/>
      <c r="B298" s="35"/>
      <c r="C298" s="36"/>
      <c r="D298" s="198" t="s">
        <v>153</v>
      </c>
      <c r="E298" s="36"/>
      <c r="F298" s="199" t="s">
        <v>387</v>
      </c>
      <c r="G298" s="36"/>
      <c r="H298" s="36"/>
      <c r="I298" s="200"/>
      <c r="J298" s="36"/>
      <c r="K298" s="36"/>
      <c r="L298" s="39"/>
      <c r="M298" s="201"/>
      <c r="N298" s="202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153</v>
      </c>
      <c r="AU298" s="17" t="s">
        <v>85</v>
      </c>
    </row>
    <row r="299" spans="1:65" s="13" customFormat="1" ht="11.25">
      <c r="B299" s="212"/>
      <c r="C299" s="213"/>
      <c r="D299" s="198" t="s">
        <v>167</v>
      </c>
      <c r="E299" s="214" t="s">
        <v>1</v>
      </c>
      <c r="F299" s="215" t="s">
        <v>388</v>
      </c>
      <c r="G299" s="213"/>
      <c r="H299" s="216">
        <v>1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167</v>
      </c>
      <c r="AU299" s="222" t="s">
        <v>85</v>
      </c>
      <c r="AV299" s="13" t="s">
        <v>85</v>
      </c>
      <c r="AW299" s="13" t="s">
        <v>32</v>
      </c>
      <c r="AX299" s="13" t="s">
        <v>76</v>
      </c>
      <c r="AY299" s="222" t="s">
        <v>145</v>
      </c>
    </row>
    <row r="300" spans="1:65" s="14" customFormat="1" ht="11.25">
      <c r="B300" s="223"/>
      <c r="C300" s="224"/>
      <c r="D300" s="198" t="s">
        <v>167</v>
      </c>
      <c r="E300" s="225" t="s">
        <v>1</v>
      </c>
      <c r="F300" s="226" t="s">
        <v>169</v>
      </c>
      <c r="G300" s="224"/>
      <c r="H300" s="227">
        <v>1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AT300" s="233" t="s">
        <v>167</v>
      </c>
      <c r="AU300" s="233" t="s">
        <v>85</v>
      </c>
      <c r="AV300" s="14" t="s">
        <v>152</v>
      </c>
      <c r="AW300" s="14" t="s">
        <v>32</v>
      </c>
      <c r="AX300" s="14" t="s">
        <v>8</v>
      </c>
      <c r="AY300" s="233" t="s">
        <v>145</v>
      </c>
    </row>
    <row r="301" spans="1:65" s="2" customFormat="1" ht="16.5" customHeight="1">
      <c r="A301" s="34"/>
      <c r="B301" s="35"/>
      <c r="C301" s="203" t="s">
        <v>261</v>
      </c>
      <c r="D301" s="203" t="s">
        <v>155</v>
      </c>
      <c r="E301" s="204" t="s">
        <v>389</v>
      </c>
      <c r="F301" s="205" t="s">
        <v>390</v>
      </c>
      <c r="G301" s="206" t="s">
        <v>158</v>
      </c>
      <c r="H301" s="207">
        <v>1</v>
      </c>
      <c r="I301" s="208"/>
      <c r="J301" s="207">
        <f>ROUND(I301*H301,0)</f>
        <v>0</v>
      </c>
      <c r="K301" s="205" t="s">
        <v>1</v>
      </c>
      <c r="L301" s="209"/>
      <c r="M301" s="210" t="s">
        <v>1</v>
      </c>
      <c r="N301" s="211" t="s">
        <v>41</v>
      </c>
      <c r="O301" s="71"/>
      <c r="P301" s="194">
        <f>O301*H301</f>
        <v>0</v>
      </c>
      <c r="Q301" s="194">
        <v>0</v>
      </c>
      <c r="R301" s="194">
        <f>Q301*H301</f>
        <v>0</v>
      </c>
      <c r="S301" s="194">
        <v>0</v>
      </c>
      <c r="T301" s="19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6" t="s">
        <v>159</v>
      </c>
      <c r="AT301" s="196" t="s">
        <v>155</v>
      </c>
      <c r="AU301" s="196" t="s">
        <v>85</v>
      </c>
      <c r="AY301" s="17" t="s">
        <v>145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7" t="s">
        <v>8</v>
      </c>
      <c r="BK301" s="197">
        <f>ROUND(I301*H301,0)</f>
        <v>0</v>
      </c>
      <c r="BL301" s="17" t="s">
        <v>152</v>
      </c>
      <c r="BM301" s="196" t="s">
        <v>391</v>
      </c>
    </row>
    <row r="302" spans="1:65" s="2" customFormat="1" ht="11.25">
      <c r="A302" s="34"/>
      <c r="B302" s="35"/>
      <c r="C302" s="36"/>
      <c r="D302" s="198" t="s">
        <v>153</v>
      </c>
      <c r="E302" s="36"/>
      <c r="F302" s="199" t="s">
        <v>390</v>
      </c>
      <c r="G302" s="36"/>
      <c r="H302" s="36"/>
      <c r="I302" s="200"/>
      <c r="J302" s="36"/>
      <c r="K302" s="36"/>
      <c r="L302" s="39"/>
      <c r="M302" s="201"/>
      <c r="N302" s="202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153</v>
      </c>
      <c r="AU302" s="17" t="s">
        <v>85</v>
      </c>
    </row>
    <row r="303" spans="1:65" s="2" customFormat="1" ht="16.5" customHeight="1">
      <c r="A303" s="34"/>
      <c r="B303" s="35"/>
      <c r="C303" s="186" t="s">
        <v>392</v>
      </c>
      <c r="D303" s="186" t="s">
        <v>148</v>
      </c>
      <c r="E303" s="187" t="s">
        <v>393</v>
      </c>
      <c r="F303" s="188" t="s">
        <v>394</v>
      </c>
      <c r="G303" s="189" t="s">
        <v>286</v>
      </c>
      <c r="H303" s="190">
        <v>1</v>
      </c>
      <c r="I303" s="191"/>
      <c r="J303" s="190">
        <f>ROUND(I303*H303,0)</f>
        <v>0</v>
      </c>
      <c r="K303" s="188" t="s">
        <v>176</v>
      </c>
      <c r="L303" s="39"/>
      <c r="M303" s="192" t="s">
        <v>1</v>
      </c>
      <c r="N303" s="193" t="s">
        <v>41</v>
      </c>
      <c r="O303" s="71"/>
      <c r="P303" s="194">
        <f>O303*H303</f>
        <v>0</v>
      </c>
      <c r="Q303" s="194">
        <v>0</v>
      </c>
      <c r="R303" s="194">
        <f>Q303*H303</f>
        <v>0</v>
      </c>
      <c r="S303" s="194">
        <v>0</v>
      </c>
      <c r="T303" s="19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6" t="s">
        <v>152</v>
      </c>
      <c r="AT303" s="196" t="s">
        <v>148</v>
      </c>
      <c r="AU303" s="196" t="s">
        <v>85</v>
      </c>
      <c r="AY303" s="17" t="s">
        <v>145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7" t="s">
        <v>8</v>
      </c>
      <c r="BK303" s="197">
        <f>ROUND(I303*H303,0)</f>
        <v>0</v>
      </c>
      <c r="BL303" s="17" t="s">
        <v>152</v>
      </c>
      <c r="BM303" s="196" t="s">
        <v>395</v>
      </c>
    </row>
    <row r="304" spans="1:65" s="2" customFormat="1" ht="29.25">
      <c r="A304" s="34"/>
      <c r="B304" s="35"/>
      <c r="C304" s="36"/>
      <c r="D304" s="198" t="s">
        <v>153</v>
      </c>
      <c r="E304" s="36"/>
      <c r="F304" s="199" t="s">
        <v>396</v>
      </c>
      <c r="G304" s="36"/>
      <c r="H304" s="36"/>
      <c r="I304" s="200"/>
      <c r="J304" s="36"/>
      <c r="K304" s="36"/>
      <c r="L304" s="39"/>
      <c r="M304" s="201"/>
      <c r="N304" s="202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153</v>
      </c>
      <c r="AU304" s="17" t="s">
        <v>85</v>
      </c>
    </row>
    <row r="305" spans="1:65" s="13" customFormat="1" ht="11.25">
      <c r="B305" s="212"/>
      <c r="C305" s="213"/>
      <c r="D305" s="198" t="s">
        <v>167</v>
      </c>
      <c r="E305" s="214" t="s">
        <v>1</v>
      </c>
      <c r="F305" s="215" t="s">
        <v>397</v>
      </c>
      <c r="G305" s="213"/>
      <c r="H305" s="216">
        <v>1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167</v>
      </c>
      <c r="AU305" s="222" t="s">
        <v>85</v>
      </c>
      <c r="AV305" s="13" t="s">
        <v>85</v>
      </c>
      <c r="AW305" s="13" t="s">
        <v>32</v>
      </c>
      <c r="AX305" s="13" t="s">
        <v>76</v>
      </c>
      <c r="AY305" s="222" t="s">
        <v>145</v>
      </c>
    </row>
    <row r="306" spans="1:65" s="14" customFormat="1" ht="11.25">
      <c r="B306" s="223"/>
      <c r="C306" s="224"/>
      <c r="D306" s="198" t="s">
        <v>167</v>
      </c>
      <c r="E306" s="225" t="s">
        <v>1</v>
      </c>
      <c r="F306" s="226" t="s">
        <v>169</v>
      </c>
      <c r="G306" s="224"/>
      <c r="H306" s="227">
        <v>1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AT306" s="233" t="s">
        <v>167</v>
      </c>
      <c r="AU306" s="233" t="s">
        <v>85</v>
      </c>
      <c r="AV306" s="14" t="s">
        <v>152</v>
      </c>
      <c r="AW306" s="14" t="s">
        <v>32</v>
      </c>
      <c r="AX306" s="14" t="s">
        <v>8</v>
      </c>
      <c r="AY306" s="233" t="s">
        <v>145</v>
      </c>
    </row>
    <row r="307" spans="1:65" s="2" customFormat="1" ht="16.5" customHeight="1">
      <c r="A307" s="34"/>
      <c r="B307" s="35"/>
      <c r="C307" s="203" t="s">
        <v>264</v>
      </c>
      <c r="D307" s="203" t="s">
        <v>155</v>
      </c>
      <c r="E307" s="204" t="s">
        <v>398</v>
      </c>
      <c r="F307" s="205" t="s">
        <v>399</v>
      </c>
      <c r="G307" s="206" t="s">
        <v>158</v>
      </c>
      <c r="H307" s="207">
        <v>1</v>
      </c>
      <c r="I307" s="208"/>
      <c r="J307" s="207">
        <f>ROUND(I307*H307,0)</f>
        <v>0</v>
      </c>
      <c r="K307" s="205" t="s">
        <v>1</v>
      </c>
      <c r="L307" s="209"/>
      <c r="M307" s="210" t="s">
        <v>1</v>
      </c>
      <c r="N307" s="211" t="s">
        <v>41</v>
      </c>
      <c r="O307" s="71"/>
      <c r="P307" s="194">
        <f>O307*H307</f>
        <v>0</v>
      </c>
      <c r="Q307" s="194">
        <v>0</v>
      </c>
      <c r="R307" s="194">
        <f>Q307*H307</f>
        <v>0</v>
      </c>
      <c r="S307" s="194">
        <v>0</v>
      </c>
      <c r="T307" s="195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6" t="s">
        <v>159</v>
      </c>
      <c r="AT307" s="196" t="s">
        <v>155</v>
      </c>
      <c r="AU307" s="196" t="s">
        <v>85</v>
      </c>
      <c r="AY307" s="17" t="s">
        <v>145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7" t="s">
        <v>8</v>
      </c>
      <c r="BK307" s="197">
        <f>ROUND(I307*H307,0)</f>
        <v>0</v>
      </c>
      <c r="BL307" s="17" t="s">
        <v>152</v>
      </c>
      <c r="BM307" s="196" t="s">
        <v>400</v>
      </c>
    </row>
    <row r="308" spans="1:65" s="2" customFormat="1" ht="11.25">
      <c r="A308" s="34"/>
      <c r="B308" s="35"/>
      <c r="C308" s="36"/>
      <c r="D308" s="198" t="s">
        <v>153</v>
      </c>
      <c r="E308" s="36"/>
      <c r="F308" s="199" t="s">
        <v>399</v>
      </c>
      <c r="G308" s="36"/>
      <c r="H308" s="36"/>
      <c r="I308" s="200"/>
      <c r="J308" s="36"/>
      <c r="K308" s="36"/>
      <c r="L308" s="39"/>
      <c r="M308" s="201"/>
      <c r="N308" s="202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153</v>
      </c>
      <c r="AU308" s="17" t="s">
        <v>85</v>
      </c>
    </row>
    <row r="309" spans="1:65" s="2" customFormat="1" ht="24.2" customHeight="1">
      <c r="A309" s="34"/>
      <c r="B309" s="35"/>
      <c r="C309" s="186" t="s">
        <v>401</v>
      </c>
      <c r="D309" s="186" t="s">
        <v>148</v>
      </c>
      <c r="E309" s="187" t="s">
        <v>402</v>
      </c>
      <c r="F309" s="188" t="s">
        <v>403</v>
      </c>
      <c r="G309" s="189" t="s">
        <v>286</v>
      </c>
      <c r="H309" s="190">
        <v>40</v>
      </c>
      <c r="I309" s="191"/>
      <c r="J309" s="190">
        <f>ROUND(I309*H309,0)</f>
        <v>0</v>
      </c>
      <c r="K309" s="188" t="s">
        <v>176</v>
      </c>
      <c r="L309" s="39"/>
      <c r="M309" s="192" t="s">
        <v>1</v>
      </c>
      <c r="N309" s="193" t="s">
        <v>41</v>
      </c>
      <c r="O309" s="71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6" t="s">
        <v>152</v>
      </c>
      <c r="AT309" s="196" t="s">
        <v>148</v>
      </c>
      <c r="AU309" s="196" t="s">
        <v>85</v>
      </c>
      <c r="AY309" s="17" t="s">
        <v>145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7" t="s">
        <v>8</v>
      </c>
      <c r="BK309" s="197">
        <f>ROUND(I309*H309,0)</f>
        <v>0</v>
      </c>
      <c r="BL309" s="17" t="s">
        <v>152</v>
      </c>
      <c r="BM309" s="196" t="s">
        <v>404</v>
      </c>
    </row>
    <row r="310" spans="1:65" s="2" customFormat="1" ht="19.5">
      <c r="A310" s="34"/>
      <c r="B310" s="35"/>
      <c r="C310" s="36"/>
      <c r="D310" s="198" t="s">
        <v>153</v>
      </c>
      <c r="E310" s="36"/>
      <c r="F310" s="199" t="s">
        <v>405</v>
      </c>
      <c r="G310" s="36"/>
      <c r="H310" s="36"/>
      <c r="I310" s="200"/>
      <c r="J310" s="36"/>
      <c r="K310" s="36"/>
      <c r="L310" s="39"/>
      <c r="M310" s="201"/>
      <c r="N310" s="202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153</v>
      </c>
      <c r="AU310" s="17" t="s">
        <v>85</v>
      </c>
    </row>
    <row r="311" spans="1:65" s="13" customFormat="1" ht="11.25">
      <c r="B311" s="212"/>
      <c r="C311" s="213"/>
      <c r="D311" s="198" t="s">
        <v>167</v>
      </c>
      <c r="E311" s="214" t="s">
        <v>1</v>
      </c>
      <c r="F311" s="215" t="s">
        <v>241</v>
      </c>
      <c r="G311" s="213"/>
      <c r="H311" s="216">
        <v>40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167</v>
      </c>
      <c r="AU311" s="222" t="s">
        <v>85</v>
      </c>
      <c r="AV311" s="13" t="s">
        <v>85</v>
      </c>
      <c r="AW311" s="13" t="s">
        <v>32</v>
      </c>
      <c r="AX311" s="13" t="s">
        <v>76</v>
      </c>
      <c r="AY311" s="222" t="s">
        <v>145</v>
      </c>
    </row>
    <row r="312" spans="1:65" s="14" customFormat="1" ht="11.25">
      <c r="B312" s="223"/>
      <c r="C312" s="224"/>
      <c r="D312" s="198" t="s">
        <v>167</v>
      </c>
      <c r="E312" s="225" t="s">
        <v>1</v>
      </c>
      <c r="F312" s="226" t="s">
        <v>169</v>
      </c>
      <c r="G312" s="224"/>
      <c r="H312" s="227">
        <v>40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167</v>
      </c>
      <c r="AU312" s="233" t="s">
        <v>85</v>
      </c>
      <c r="AV312" s="14" t="s">
        <v>152</v>
      </c>
      <c r="AW312" s="14" t="s">
        <v>32</v>
      </c>
      <c r="AX312" s="14" t="s">
        <v>8</v>
      </c>
      <c r="AY312" s="233" t="s">
        <v>145</v>
      </c>
    </row>
    <row r="313" spans="1:65" s="2" customFormat="1" ht="24.2" customHeight="1">
      <c r="A313" s="34"/>
      <c r="B313" s="35"/>
      <c r="C313" s="186" t="s">
        <v>270</v>
      </c>
      <c r="D313" s="186" t="s">
        <v>148</v>
      </c>
      <c r="E313" s="187" t="s">
        <v>406</v>
      </c>
      <c r="F313" s="188" t="s">
        <v>407</v>
      </c>
      <c r="G313" s="189" t="s">
        <v>286</v>
      </c>
      <c r="H313" s="190">
        <v>1</v>
      </c>
      <c r="I313" s="191"/>
      <c r="J313" s="190">
        <f>ROUND(I313*H313,0)</f>
        <v>0</v>
      </c>
      <c r="K313" s="188" t="s">
        <v>176</v>
      </c>
      <c r="L313" s="39"/>
      <c r="M313" s="192" t="s">
        <v>1</v>
      </c>
      <c r="N313" s="193" t="s">
        <v>41</v>
      </c>
      <c r="O313" s="71"/>
      <c r="P313" s="194">
        <f>O313*H313</f>
        <v>0</v>
      </c>
      <c r="Q313" s="194">
        <v>0</v>
      </c>
      <c r="R313" s="194">
        <f>Q313*H313</f>
        <v>0</v>
      </c>
      <c r="S313" s="194">
        <v>0</v>
      </c>
      <c r="T313" s="19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6" t="s">
        <v>152</v>
      </c>
      <c r="AT313" s="196" t="s">
        <v>148</v>
      </c>
      <c r="AU313" s="196" t="s">
        <v>85</v>
      </c>
      <c r="AY313" s="17" t="s">
        <v>145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7" t="s">
        <v>8</v>
      </c>
      <c r="BK313" s="197">
        <f>ROUND(I313*H313,0)</f>
        <v>0</v>
      </c>
      <c r="BL313" s="17" t="s">
        <v>152</v>
      </c>
      <c r="BM313" s="196" t="s">
        <v>408</v>
      </c>
    </row>
    <row r="314" spans="1:65" s="2" customFormat="1" ht="29.25">
      <c r="A314" s="34"/>
      <c r="B314" s="35"/>
      <c r="C314" s="36"/>
      <c r="D314" s="198" t="s">
        <v>153</v>
      </c>
      <c r="E314" s="36"/>
      <c r="F314" s="199" t="s">
        <v>409</v>
      </c>
      <c r="G314" s="36"/>
      <c r="H314" s="36"/>
      <c r="I314" s="200"/>
      <c r="J314" s="36"/>
      <c r="K314" s="36"/>
      <c r="L314" s="39"/>
      <c r="M314" s="201"/>
      <c r="N314" s="202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153</v>
      </c>
      <c r="AU314" s="17" t="s">
        <v>85</v>
      </c>
    </row>
    <row r="315" spans="1:65" s="2" customFormat="1" ht="24.2" customHeight="1">
      <c r="A315" s="34"/>
      <c r="B315" s="35"/>
      <c r="C315" s="186" t="s">
        <v>410</v>
      </c>
      <c r="D315" s="186" t="s">
        <v>148</v>
      </c>
      <c r="E315" s="187" t="s">
        <v>411</v>
      </c>
      <c r="F315" s="188" t="s">
        <v>412</v>
      </c>
      <c r="G315" s="189" t="s">
        <v>286</v>
      </c>
      <c r="H315" s="190">
        <v>1</v>
      </c>
      <c r="I315" s="191"/>
      <c r="J315" s="190">
        <f>ROUND(I315*H315,0)</f>
        <v>0</v>
      </c>
      <c r="K315" s="188" t="s">
        <v>176</v>
      </c>
      <c r="L315" s="39"/>
      <c r="M315" s="192" t="s">
        <v>1</v>
      </c>
      <c r="N315" s="193" t="s">
        <v>41</v>
      </c>
      <c r="O315" s="71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6" t="s">
        <v>152</v>
      </c>
      <c r="AT315" s="196" t="s">
        <v>148</v>
      </c>
      <c r="AU315" s="196" t="s">
        <v>85</v>
      </c>
      <c r="AY315" s="17" t="s">
        <v>145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7" t="s">
        <v>8</v>
      </c>
      <c r="BK315" s="197">
        <f>ROUND(I315*H315,0)</f>
        <v>0</v>
      </c>
      <c r="BL315" s="17" t="s">
        <v>152</v>
      </c>
      <c r="BM315" s="196" t="s">
        <v>413</v>
      </c>
    </row>
    <row r="316" spans="1:65" s="2" customFormat="1" ht="29.25">
      <c r="A316" s="34"/>
      <c r="B316" s="35"/>
      <c r="C316" s="36"/>
      <c r="D316" s="198" t="s">
        <v>153</v>
      </c>
      <c r="E316" s="36"/>
      <c r="F316" s="199" t="s">
        <v>414</v>
      </c>
      <c r="G316" s="36"/>
      <c r="H316" s="36"/>
      <c r="I316" s="200"/>
      <c r="J316" s="36"/>
      <c r="K316" s="36"/>
      <c r="L316" s="39"/>
      <c r="M316" s="201"/>
      <c r="N316" s="202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153</v>
      </c>
      <c r="AU316" s="17" t="s">
        <v>85</v>
      </c>
    </row>
    <row r="317" spans="1:65" s="2" customFormat="1" ht="24.2" customHeight="1">
      <c r="A317" s="34"/>
      <c r="B317" s="35"/>
      <c r="C317" s="186" t="s">
        <v>275</v>
      </c>
      <c r="D317" s="186" t="s">
        <v>148</v>
      </c>
      <c r="E317" s="187" t="s">
        <v>415</v>
      </c>
      <c r="F317" s="188" t="s">
        <v>416</v>
      </c>
      <c r="G317" s="189" t="s">
        <v>286</v>
      </c>
      <c r="H317" s="190">
        <v>44</v>
      </c>
      <c r="I317" s="191"/>
      <c r="J317" s="190">
        <f>ROUND(I317*H317,0)</f>
        <v>0</v>
      </c>
      <c r="K317" s="188" t="s">
        <v>176</v>
      </c>
      <c r="L317" s="39"/>
      <c r="M317" s="192" t="s">
        <v>1</v>
      </c>
      <c r="N317" s="193" t="s">
        <v>41</v>
      </c>
      <c r="O317" s="71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6" t="s">
        <v>152</v>
      </c>
      <c r="AT317" s="196" t="s">
        <v>148</v>
      </c>
      <c r="AU317" s="196" t="s">
        <v>85</v>
      </c>
      <c r="AY317" s="17" t="s">
        <v>145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7" t="s">
        <v>8</v>
      </c>
      <c r="BK317" s="197">
        <f>ROUND(I317*H317,0)</f>
        <v>0</v>
      </c>
      <c r="BL317" s="17" t="s">
        <v>152</v>
      </c>
      <c r="BM317" s="196" t="s">
        <v>417</v>
      </c>
    </row>
    <row r="318" spans="1:65" s="2" customFormat="1" ht="29.25">
      <c r="A318" s="34"/>
      <c r="B318" s="35"/>
      <c r="C318" s="36"/>
      <c r="D318" s="198" t="s">
        <v>153</v>
      </c>
      <c r="E318" s="36"/>
      <c r="F318" s="199" t="s">
        <v>418</v>
      </c>
      <c r="G318" s="36"/>
      <c r="H318" s="36"/>
      <c r="I318" s="200"/>
      <c r="J318" s="36"/>
      <c r="K318" s="36"/>
      <c r="L318" s="39"/>
      <c r="M318" s="201"/>
      <c r="N318" s="202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153</v>
      </c>
      <c r="AU318" s="17" t="s">
        <v>85</v>
      </c>
    </row>
    <row r="319" spans="1:65" s="13" customFormat="1" ht="11.25">
      <c r="B319" s="212"/>
      <c r="C319" s="213"/>
      <c r="D319" s="198" t="s">
        <v>167</v>
      </c>
      <c r="E319" s="214" t="s">
        <v>1</v>
      </c>
      <c r="F319" s="215" t="s">
        <v>249</v>
      </c>
      <c r="G319" s="213"/>
      <c r="H319" s="216">
        <v>44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167</v>
      </c>
      <c r="AU319" s="222" t="s">
        <v>85</v>
      </c>
      <c r="AV319" s="13" t="s">
        <v>85</v>
      </c>
      <c r="AW319" s="13" t="s">
        <v>32</v>
      </c>
      <c r="AX319" s="13" t="s">
        <v>76</v>
      </c>
      <c r="AY319" s="222" t="s">
        <v>145</v>
      </c>
    </row>
    <row r="320" spans="1:65" s="14" customFormat="1" ht="11.25">
      <c r="B320" s="223"/>
      <c r="C320" s="224"/>
      <c r="D320" s="198" t="s">
        <v>167</v>
      </c>
      <c r="E320" s="225" t="s">
        <v>1</v>
      </c>
      <c r="F320" s="226" t="s">
        <v>169</v>
      </c>
      <c r="G320" s="224"/>
      <c r="H320" s="227">
        <v>44</v>
      </c>
      <c r="I320" s="228"/>
      <c r="J320" s="224"/>
      <c r="K320" s="224"/>
      <c r="L320" s="229"/>
      <c r="M320" s="230"/>
      <c r="N320" s="231"/>
      <c r="O320" s="231"/>
      <c r="P320" s="231"/>
      <c r="Q320" s="231"/>
      <c r="R320" s="231"/>
      <c r="S320" s="231"/>
      <c r="T320" s="232"/>
      <c r="AT320" s="233" t="s">
        <v>167</v>
      </c>
      <c r="AU320" s="233" t="s">
        <v>85</v>
      </c>
      <c r="AV320" s="14" t="s">
        <v>152</v>
      </c>
      <c r="AW320" s="14" t="s">
        <v>32</v>
      </c>
      <c r="AX320" s="14" t="s">
        <v>8</v>
      </c>
      <c r="AY320" s="233" t="s">
        <v>145</v>
      </c>
    </row>
    <row r="321" spans="1:65" s="2" customFormat="1" ht="24.2" customHeight="1">
      <c r="A321" s="34"/>
      <c r="B321" s="35"/>
      <c r="C321" s="186" t="s">
        <v>419</v>
      </c>
      <c r="D321" s="186" t="s">
        <v>148</v>
      </c>
      <c r="E321" s="187" t="s">
        <v>420</v>
      </c>
      <c r="F321" s="188" t="s">
        <v>421</v>
      </c>
      <c r="G321" s="189" t="s">
        <v>286</v>
      </c>
      <c r="H321" s="190">
        <v>25</v>
      </c>
      <c r="I321" s="191"/>
      <c r="J321" s="190">
        <f>ROUND(I321*H321,0)</f>
        <v>0</v>
      </c>
      <c r="K321" s="188" t="s">
        <v>176</v>
      </c>
      <c r="L321" s="39"/>
      <c r="M321" s="192" t="s">
        <v>1</v>
      </c>
      <c r="N321" s="193" t="s">
        <v>41</v>
      </c>
      <c r="O321" s="71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6" t="s">
        <v>152</v>
      </c>
      <c r="AT321" s="196" t="s">
        <v>148</v>
      </c>
      <c r="AU321" s="196" t="s">
        <v>85</v>
      </c>
      <c r="AY321" s="17" t="s">
        <v>145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7" t="s">
        <v>8</v>
      </c>
      <c r="BK321" s="197">
        <f>ROUND(I321*H321,0)</f>
        <v>0</v>
      </c>
      <c r="BL321" s="17" t="s">
        <v>152</v>
      </c>
      <c r="BM321" s="196" t="s">
        <v>422</v>
      </c>
    </row>
    <row r="322" spans="1:65" s="2" customFormat="1" ht="29.25">
      <c r="A322" s="34"/>
      <c r="B322" s="35"/>
      <c r="C322" s="36"/>
      <c r="D322" s="198" t="s">
        <v>153</v>
      </c>
      <c r="E322" s="36"/>
      <c r="F322" s="199" t="s">
        <v>423</v>
      </c>
      <c r="G322" s="36"/>
      <c r="H322" s="36"/>
      <c r="I322" s="200"/>
      <c r="J322" s="36"/>
      <c r="K322" s="36"/>
      <c r="L322" s="39"/>
      <c r="M322" s="201"/>
      <c r="N322" s="202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153</v>
      </c>
      <c r="AU322" s="17" t="s">
        <v>85</v>
      </c>
    </row>
    <row r="323" spans="1:65" s="13" customFormat="1" ht="11.25">
      <c r="B323" s="212"/>
      <c r="C323" s="213"/>
      <c r="D323" s="198" t="s">
        <v>167</v>
      </c>
      <c r="E323" s="214" t="s">
        <v>1</v>
      </c>
      <c r="F323" s="215" t="s">
        <v>424</v>
      </c>
      <c r="G323" s="213"/>
      <c r="H323" s="216">
        <v>24</v>
      </c>
      <c r="I323" s="217"/>
      <c r="J323" s="213"/>
      <c r="K323" s="213"/>
      <c r="L323" s="218"/>
      <c r="M323" s="219"/>
      <c r="N323" s="220"/>
      <c r="O323" s="220"/>
      <c r="P323" s="220"/>
      <c r="Q323" s="220"/>
      <c r="R323" s="220"/>
      <c r="S323" s="220"/>
      <c r="T323" s="221"/>
      <c r="AT323" s="222" t="s">
        <v>167</v>
      </c>
      <c r="AU323" s="222" t="s">
        <v>85</v>
      </c>
      <c r="AV323" s="13" t="s">
        <v>85</v>
      </c>
      <c r="AW323" s="13" t="s">
        <v>32</v>
      </c>
      <c r="AX323" s="13" t="s">
        <v>76</v>
      </c>
      <c r="AY323" s="222" t="s">
        <v>145</v>
      </c>
    </row>
    <row r="324" spans="1:65" s="13" customFormat="1" ht="11.25">
      <c r="B324" s="212"/>
      <c r="C324" s="213"/>
      <c r="D324" s="198" t="s">
        <v>167</v>
      </c>
      <c r="E324" s="214" t="s">
        <v>1</v>
      </c>
      <c r="F324" s="215" t="s">
        <v>425</v>
      </c>
      <c r="G324" s="213"/>
      <c r="H324" s="216">
        <v>1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167</v>
      </c>
      <c r="AU324" s="222" t="s">
        <v>85</v>
      </c>
      <c r="AV324" s="13" t="s">
        <v>85</v>
      </c>
      <c r="AW324" s="13" t="s">
        <v>32</v>
      </c>
      <c r="AX324" s="13" t="s">
        <v>76</v>
      </c>
      <c r="AY324" s="222" t="s">
        <v>145</v>
      </c>
    </row>
    <row r="325" spans="1:65" s="14" customFormat="1" ht="11.25">
      <c r="B325" s="223"/>
      <c r="C325" s="224"/>
      <c r="D325" s="198" t="s">
        <v>167</v>
      </c>
      <c r="E325" s="225" t="s">
        <v>1</v>
      </c>
      <c r="F325" s="226" t="s">
        <v>169</v>
      </c>
      <c r="G325" s="224"/>
      <c r="H325" s="227">
        <v>25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AT325" s="233" t="s">
        <v>167</v>
      </c>
      <c r="AU325" s="233" t="s">
        <v>85</v>
      </c>
      <c r="AV325" s="14" t="s">
        <v>152</v>
      </c>
      <c r="AW325" s="14" t="s">
        <v>32</v>
      </c>
      <c r="AX325" s="14" t="s">
        <v>8</v>
      </c>
      <c r="AY325" s="233" t="s">
        <v>145</v>
      </c>
    </row>
    <row r="326" spans="1:65" s="2" customFormat="1" ht="37.9" customHeight="1">
      <c r="A326" s="34"/>
      <c r="B326" s="35"/>
      <c r="C326" s="186" t="s">
        <v>281</v>
      </c>
      <c r="D326" s="186" t="s">
        <v>148</v>
      </c>
      <c r="E326" s="187" t="s">
        <v>426</v>
      </c>
      <c r="F326" s="188" t="s">
        <v>427</v>
      </c>
      <c r="G326" s="189" t="s">
        <v>165</v>
      </c>
      <c r="H326" s="190">
        <v>3.95</v>
      </c>
      <c r="I326" s="191"/>
      <c r="J326" s="190">
        <f>ROUND(I326*H326,0)</f>
        <v>0</v>
      </c>
      <c r="K326" s="188" t="s">
        <v>176</v>
      </c>
      <c r="L326" s="39"/>
      <c r="M326" s="192" t="s">
        <v>1</v>
      </c>
      <c r="N326" s="193" t="s">
        <v>41</v>
      </c>
      <c r="O326" s="71"/>
      <c r="P326" s="194">
        <f>O326*H326</f>
        <v>0</v>
      </c>
      <c r="Q326" s="194">
        <v>0</v>
      </c>
      <c r="R326" s="194">
        <f>Q326*H326</f>
        <v>0</v>
      </c>
      <c r="S326" s="194">
        <v>0</v>
      </c>
      <c r="T326" s="195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6" t="s">
        <v>152</v>
      </c>
      <c r="AT326" s="196" t="s">
        <v>148</v>
      </c>
      <c r="AU326" s="196" t="s">
        <v>85</v>
      </c>
      <c r="AY326" s="17" t="s">
        <v>145</v>
      </c>
      <c r="BE326" s="197">
        <f>IF(N326="základní",J326,0)</f>
        <v>0</v>
      </c>
      <c r="BF326" s="197">
        <f>IF(N326="snížená",J326,0)</f>
        <v>0</v>
      </c>
      <c r="BG326" s="197">
        <f>IF(N326="zákl. přenesená",J326,0)</f>
        <v>0</v>
      </c>
      <c r="BH326" s="197">
        <f>IF(N326="sníž. přenesená",J326,0)</f>
        <v>0</v>
      </c>
      <c r="BI326" s="197">
        <f>IF(N326="nulová",J326,0)</f>
        <v>0</v>
      </c>
      <c r="BJ326" s="17" t="s">
        <v>8</v>
      </c>
      <c r="BK326" s="197">
        <f>ROUND(I326*H326,0)</f>
        <v>0</v>
      </c>
      <c r="BL326" s="17" t="s">
        <v>152</v>
      </c>
      <c r="BM326" s="196" t="s">
        <v>428</v>
      </c>
    </row>
    <row r="327" spans="1:65" s="2" customFormat="1" ht="29.25">
      <c r="A327" s="34"/>
      <c r="B327" s="35"/>
      <c r="C327" s="36"/>
      <c r="D327" s="198" t="s">
        <v>153</v>
      </c>
      <c r="E327" s="36"/>
      <c r="F327" s="199" t="s">
        <v>429</v>
      </c>
      <c r="G327" s="36"/>
      <c r="H327" s="36"/>
      <c r="I327" s="200"/>
      <c r="J327" s="36"/>
      <c r="K327" s="36"/>
      <c r="L327" s="39"/>
      <c r="M327" s="201"/>
      <c r="N327" s="202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153</v>
      </c>
      <c r="AU327" s="17" t="s">
        <v>85</v>
      </c>
    </row>
    <row r="328" spans="1:65" s="13" customFormat="1" ht="11.25">
      <c r="B328" s="212"/>
      <c r="C328" s="213"/>
      <c r="D328" s="198" t="s">
        <v>167</v>
      </c>
      <c r="E328" s="214" t="s">
        <v>1</v>
      </c>
      <c r="F328" s="215" t="s">
        <v>430</v>
      </c>
      <c r="G328" s="213"/>
      <c r="H328" s="216">
        <v>3.95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167</v>
      </c>
      <c r="AU328" s="222" t="s">
        <v>85</v>
      </c>
      <c r="AV328" s="13" t="s">
        <v>85</v>
      </c>
      <c r="AW328" s="13" t="s">
        <v>32</v>
      </c>
      <c r="AX328" s="13" t="s">
        <v>76</v>
      </c>
      <c r="AY328" s="222" t="s">
        <v>145</v>
      </c>
    </row>
    <row r="329" spans="1:65" s="14" customFormat="1" ht="11.25">
      <c r="B329" s="223"/>
      <c r="C329" s="224"/>
      <c r="D329" s="198" t="s">
        <v>167</v>
      </c>
      <c r="E329" s="225" t="s">
        <v>1</v>
      </c>
      <c r="F329" s="226" t="s">
        <v>169</v>
      </c>
      <c r="G329" s="224"/>
      <c r="H329" s="227">
        <v>3.95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AT329" s="233" t="s">
        <v>167</v>
      </c>
      <c r="AU329" s="233" t="s">
        <v>85</v>
      </c>
      <c r="AV329" s="14" t="s">
        <v>152</v>
      </c>
      <c r="AW329" s="14" t="s">
        <v>32</v>
      </c>
      <c r="AX329" s="14" t="s">
        <v>8</v>
      </c>
      <c r="AY329" s="233" t="s">
        <v>145</v>
      </c>
    </row>
    <row r="330" spans="1:65" s="2" customFormat="1" ht="24.2" customHeight="1">
      <c r="A330" s="34"/>
      <c r="B330" s="35"/>
      <c r="C330" s="186" t="s">
        <v>431</v>
      </c>
      <c r="D330" s="186" t="s">
        <v>148</v>
      </c>
      <c r="E330" s="187" t="s">
        <v>432</v>
      </c>
      <c r="F330" s="188" t="s">
        <v>433</v>
      </c>
      <c r="G330" s="189" t="s">
        <v>165</v>
      </c>
      <c r="H330" s="190">
        <v>171</v>
      </c>
      <c r="I330" s="191"/>
      <c r="J330" s="190">
        <f>ROUND(I330*H330,0)</f>
        <v>0</v>
      </c>
      <c r="K330" s="188" t="s">
        <v>176</v>
      </c>
      <c r="L330" s="39"/>
      <c r="M330" s="192" t="s">
        <v>1</v>
      </c>
      <c r="N330" s="193" t="s">
        <v>41</v>
      </c>
      <c r="O330" s="71"/>
      <c r="P330" s="194">
        <f>O330*H330</f>
        <v>0</v>
      </c>
      <c r="Q330" s="194">
        <v>0</v>
      </c>
      <c r="R330" s="194">
        <f>Q330*H330</f>
        <v>0</v>
      </c>
      <c r="S330" s="194">
        <v>0</v>
      </c>
      <c r="T330" s="19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6" t="s">
        <v>152</v>
      </c>
      <c r="AT330" s="196" t="s">
        <v>148</v>
      </c>
      <c r="AU330" s="196" t="s">
        <v>85</v>
      </c>
      <c r="AY330" s="17" t="s">
        <v>145</v>
      </c>
      <c r="BE330" s="197">
        <f>IF(N330="základní",J330,0)</f>
        <v>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17" t="s">
        <v>8</v>
      </c>
      <c r="BK330" s="197">
        <f>ROUND(I330*H330,0)</f>
        <v>0</v>
      </c>
      <c r="BL330" s="17" t="s">
        <v>152</v>
      </c>
      <c r="BM330" s="196" t="s">
        <v>434</v>
      </c>
    </row>
    <row r="331" spans="1:65" s="2" customFormat="1" ht="19.5">
      <c r="A331" s="34"/>
      <c r="B331" s="35"/>
      <c r="C331" s="36"/>
      <c r="D331" s="198" t="s">
        <v>153</v>
      </c>
      <c r="E331" s="36"/>
      <c r="F331" s="199" t="s">
        <v>435</v>
      </c>
      <c r="G331" s="36"/>
      <c r="H331" s="36"/>
      <c r="I331" s="200"/>
      <c r="J331" s="36"/>
      <c r="K331" s="36"/>
      <c r="L331" s="39"/>
      <c r="M331" s="201"/>
      <c r="N331" s="202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153</v>
      </c>
      <c r="AU331" s="17" t="s">
        <v>85</v>
      </c>
    </row>
    <row r="332" spans="1:65" s="13" customFormat="1" ht="11.25">
      <c r="B332" s="212"/>
      <c r="C332" s="213"/>
      <c r="D332" s="198" t="s">
        <v>167</v>
      </c>
      <c r="E332" s="214" t="s">
        <v>1</v>
      </c>
      <c r="F332" s="215" t="s">
        <v>436</v>
      </c>
      <c r="G332" s="213"/>
      <c r="H332" s="216">
        <v>171</v>
      </c>
      <c r="I332" s="217"/>
      <c r="J332" s="213"/>
      <c r="K332" s="213"/>
      <c r="L332" s="218"/>
      <c r="M332" s="219"/>
      <c r="N332" s="220"/>
      <c r="O332" s="220"/>
      <c r="P332" s="220"/>
      <c r="Q332" s="220"/>
      <c r="R332" s="220"/>
      <c r="S332" s="220"/>
      <c r="T332" s="221"/>
      <c r="AT332" s="222" t="s">
        <v>167</v>
      </c>
      <c r="AU332" s="222" t="s">
        <v>85</v>
      </c>
      <c r="AV332" s="13" t="s">
        <v>85</v>
      </c>
      <c r="AW332" s="13" t="s">
        <v>32</v>
      </c>
      <c r="AX332" s="13" t="s">
        <v>76</v>
      </c>
      <c r="AY332" s="222" t="s">
        <v>145</v>
      </c>
    </row>
    <row r="333" spans="1:65" s="14" customFormat="1" ht="11.25">
      <c r="B333" s="223"/>
      <c r="C333" s="224"/>
      <c r="D333" s="198" t="s">
        <v>167</v>
      </c>
      <c r="E333" s="225" t="s">
        <v>1</v>
      </c>
      <c r="F333" s="226" t="s">
        <v>169</v>
      </c>
      <c r="G333" s="224"/>
      <c r="H333" s="227">
        <v>171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AT333" s="233" t="s">
        <v>167</v>
      </c>
      <c r="AU333" s="233" t="s">
        <v>85</v>
      </c>
      <c r="AV333" s="14" t="s">
        <v>152</v>
      </c>
      <c r="AW333" s="14" t="s">
        <v>32</v>
      </c>
      <c r="AX333" s="14" t="s">
        <v>8</v>
      </c>
      <c r="AY333" s="233" t="s">
        <v>145</v>
      </c>
    </row>
    <row r="334" spans="1:65" s="12" customFormat="1" ht="22.9" customHeight="1">
      <c r="B334" s="170"/>
      <c r="C334" s="171"/>
      <c r="D334" s="172" t="s">
        <v>75</v>
      </c>
      <c r="E334" s="184" t="s">
        <v>437</v>
      </c>
      <c r="F334" s="184" t="s">
        <v>438</v>
      </c>
      <c r="G334" s="171"/>
      <c r="H334" s="171"/>
      <c r="I334" s="174"/>
      <c r="J334" s="185">
        <f>BK334</f>
        <v>0</v>
      </c>
      <c r="K334" s="171"/>
      <c r="L334" s="176"/>
      <c r="M334" s="177"/>
      <c r="N334" s="178"/>
      <c r="O334" s="178"/>
      <c r="P334" s="179">
        <f>SUM(P335:P346)</f>
        <v>0</v>
      </c>
      <c r="Q334" s="178"/>
      <c r="R334" s="179">
        <f>SUM(R335:R346)</f>
        <v>0</v>
      </c>
      <c r="S334" s="178"/>
      <c r="T334" s="180">
        <f>SUM(T335:T346)</f>
        <v>0</v>
      </c>
      <c r="AR334" s="181" t="s">
        <v>8</v>
      </c>
      <c r="AT334" s="182" t="s">
        <v>75</v>
      </c>
      <c r="AU334" s="182" t="s">
        <v>8</v>
      </c>
      <c r="AY334" s="181" t="s">
        <v>145</v>
      </c>
      <c r="BK334" s="183">
        <f>SUM(BK335:BK346)</f>
        <v>0</v>
      </c>
    </row>
    <row r="335" spans="1:65" s="2" customFormat="1" ht="16.5" customHeight="1">
      <c r="A335" s="34"/>
      <c r="B335" s="35"/>
      <c r="C335" s="186" t="s">
        <v>287</v>
      </c>
      <c r="D335" s="186" t="s">
        <v>148</v>
      </c>
      <c r="E335" s="187" t="s">
        <v>439</v>
      </c>
      <c r="F335" s="188" t="s">
        <v>440</v>
      </c>
      <c r="G335" s="189" t="s">
        <v>441</v>
      </c>
      <c r="H335" s="190">
        <v>17.28</v>
      </c>
      <c r="I335" s="191"/>
      <c r="J335" s="190">
        <f>ROUND(I335*H335,0)</f>
        <v>0</v>
      </c>
      <c r="K335" s="188" t="s">
        <v>176</v>
      </c>
      <c r="L335" s="39"/>
      <c r="M335" s="192" t="s">
        <v>1</v>
      </c>
      <c r="N335" s="193" t="s">
        <v>41</v>
      </c>
      <c r="O335" s="71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6" t="s">
        <v>152</v>
      </c>
      <c r="AT335" s="196" t="s">
        <v>148</v>
      </c>
      <c r="AU335" s="196" t="s">
        <v>85</v>
      </c>
      <c r="AY335" s="17" t="s">
        <v>145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7" t="s">
        <v>8</v>
      </c>
      <c r="BK335" s="197">
        <f>ROUND(I335*H335,0)</f>
        <v>0</v>
      </c>
      <c r="BL335" s="17" t="s">
        <v>152</v>
      </c>
      <c r="BM335" s="196" t="s">
        <v>442</v>
      </c>
    </row>
    <row r="336" spans="1:65" s="2" customFormat="1" ht="19.5">
      <c r="A336" s="34"/>
      <c r="B336" s="35"/>
      <c r="C336" s="36"/>
      <c r="D336" s="198" t="s">
        <v>153</v>
      </c>
      <c r="E336" s="36"/>
      <c r="F336" s="199" t="s">
        <v>443</v>
      </c>
      <c r="G336" s="36"/>
      <c r="H336" s="36"/>
      <c r="I336" s="200"/>
      <c r="J336" s="36"/>
      <c r="K336" s="36"/>
      <c r="L336" s="39"/>
      <c r="M336" s="201"/>
      <c r="N336" s="202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153</v>
      </c>
      <c r="AU336" s="17" t="s">
        <v>85</v>
      </c>
    </row>
    <row r="337" spans="1:65" s="2" customFormat="1" ht="24.2" customHeight="1">
      <c r="A337" s="34"/>
      <c r="B337" s="35"/>
      <c r="C337" s="186" t="s">
        <v>444</v>
      </c>
      <c r="D337" s="186" t="s">
        <v>148</v>
      </c>
      <c r="E337" s="187" t="s">
        <v>445</v>
      </c>
      <c r="F337" s="188" t="s">
        <v>446</v>
      </c>
      <c r="G337" s="189" t="s">
        <v>441</v>
      </c>
      <c r="H337" s="190">
        <v>17.28</v>
      </c>
      <c r="I337" s="191"/>
      <c r="J337" s="190">
        <f>ROUND(I337*H337,0)</f>
        <v>0</v>
      </c>
      <c r="K337" s="188" t="s">
        <v>176</v>
      </c>
      <c r="L337" s="39"/>
      <c r="M337" s="192" t="s">
        <v>1</v>
      </c>
      <c r="N337" s="193" t="s">
        <v>41</v>
      </c>
      <c r="O337" s="71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6" t="s">
        <v>152</v>
      </c>
      <c r="AT337" s="196" t="s">
        <v>148</v>
      </c>
      <c r="AU337" s="196" t="s">
        <v>85</v>
      </c>
      <c r="AY337" s="17" t="s">
        <v>145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7" t="s">
        <v>8</v>
      </c>
      <c r="BK337" s="197">
        <f>ROUND(I337*H337,0)</f>
        <v>0</v>
      </c>
      <c r="BL337" s="17" t="s">
        <v>152</v>
      </c>
      <c r="BM337" s="196" t="s">
        <v>447</v>
      </c>
    </row>
    <row r="338" spans="1:65" s="2" customFormat="1" ht="19.5">
      <c r="A338" s="34"/>
      <c r="B338" s="35"/>
      <c r="C338" s="36"/>
      <c r="D338" s="198" t="s">
        <v>153</v>
      </c>
      <c r="E338" s="36"/>
      <c r="F338" s="199" t="s">
        <v>448</v>
      </c>
      <c r="G338" s="36"/>
      <c r="H338" s="36"/>
      <c r="I338" s="200"/>
      <c r="J338" s="36"/>
      <c r="K338" s="36"/>
      <c r="L338" s="39"/>
      <c r="M338" s="201"/>
      <c r="N338" s="202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153</v>
      </c>
      <c r="AU338" s="17" t="s">
        <v>85</v>
      </c>
    </row>
    <row r="339" spans="1:65" s="2" customFormat="1" ht="24.2" customHeight="1">
      <c r="A339" s="34"/>
      <c r="B339" s="35"/>
      <c r="C339" s="186" t="s">
        <v>292</v>
      </c>
      <c r="D339" s="186" t="s">
        <v>148</v>
      </c>
      <c r="E339" s="187" t="s">
        <v>449</v>
      </c>
      <c r="F339" s="188" t="s">
        <v>450</v>
      </c>
      <c r="G339" s="189" t="s">
        <v>441</v>
      </c>
      <c r="H339" s="190">
        <v>17.28</v>
      </c>
      <c r="I339" s="191"/>
      <c r="J339" s="190">
        <f>ROUND(I339*H339,0)</f>
        <v>0</v>
      </c>
      <c r="K339" s="188" t="s">
        <v>176</v>
      </c>
      <c r="L339" s="39"/>
      <c r="M339" s="192" t="s">
        <v>1</v>
      </c>
      <c r="N339" s="193" t="s">
        <v>41</v>
      </c>
      <c r="O339" s="71"/>
      <c r="P339" s="194">
        <f>O339*H339</f>
        <v>0</v>
      </c>
      <c r="Q339" s="194">
        <v>0</v>
      </c>
      <c r="R339" s="194">
        <f>Q339*H339</f>
        <v>0</v>
      </c>
      <c r="S339" s="194">
        <v>0</v>
      </c>
      <c r="T339" s="195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6" t="s">
        <v>152</v>
      </c>
      <c r="AT339" s="196" t="s">
        <v>148</v>
      </c>
      <c r="AU339" s="196" t="s">
        <v>85</v>
      </c>
      <c r="AY339" s="17" t="s">
        <v>145</v>
      </c>
      <c r="BE339" s="197">
        <f>IF(N339="základní",J339,0)</f>
        <v>0</v>
      </c>
      <c r="BF339" s="197">
        <f>IF(N339="snížená",J339,0)</f>
        <v>0</v>
      </c>
      <c r="BG339" s="197">
        <f>IF(N339="zákl. přenesená",J339,0)</f>
        <v>0</v>
      </c>
      <c r="BH339" s="197">
        <f>IF(N339="sníž. přenesená",J339,0)</f>
        <v>0</v>
      </c>
      <c r="BI339" s="197">
        <f>IF(N339="nulová",J339,0)</f>
        <v>0</v>
      </c>
      <c r="BJ339" s="17" t="s">
        <v>8</v>
      </c>
      <c r="BK339" s="197">
        <f>ROUND(I339*H339,0)</f>
        <v>0</v>
      </c>
      <c r="BL339" s="17" t="s">
        <v>152</v>
      </c>
      <c r="BM339" s="196" t="s">
        <v>451</v>
      </c>
    </row>
    <row r="340" spans="1:65" s="2" customFormat="1" ht="19.5">
      <c r="A340" s="34"/>
      <c r="B340" s="35"/>
      <c r="C340" s="36"/>
      <c r="D340" s="198" t="s">
        <v>153</v>
      </c>
      <c r="E340" s="36"/>
      <c r="F340" s="199" t="s">
        <v>452</v>
      </c>
      <c r="G340" s="36"/>
      <c r="H340" s="36"/>
      <c r="I340" s="200"/>
      <c r="J340" s="36"/>
      <c r="K340" s="36"/>
      <c r="L340" s="39"/>
      <c r="M340" s="201"/>
      <c r="N340" s="202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153</v>
      </c>
      <c r="AU340" s="17" t="s">
        <v>85</v>
      </c>
    </row>
    <row r="341" spans="1:65" s="2" customFormat="1" ht="24.2" customHeight="1">
      <c r="A341" s="34"/>
      <c r="B341" s="35"/>
      <c r="C341" s="186" t="s">
        <v>453</v>
      </c>
      <c r="D341" s="186" t="s">
        <v>148</v>
      </c>
      <c r="E341" s="187" t="s">
        <v>454</v>
      </c>
      <c r="F341" s="188" t="s">
        <v>455</v>
      </c>
      <c r="G341" s="189" t="s">
        <v>441</v>
      </c>
      <c r="H341" s="190">
        <v>158.58000000000001</v>
      </c>
      <c r="I341" s="191"/>
      <c r="J341" s="190">
        <f>ROUND(I341*H341,0)</f>
        <v>0</v>
      </c>
      <c r="K341" s="188" t="s">
        <v>176</v>
      </c>
      <c r="L341" s="39"/>
      <c r="M341" s="192" t="s">
        <v>1</v>
      </c>
      <c r="N341" s="193" t="s">
        <v>41</v>
      </c>
      <c r="O341" s="71"/>
      <c r="P341" s="194">
        <f>O341*H341</f>
        <v>0</v>
      </c>
      <c r="Q341" s="194">
        <v>0</v>
      </c>
      <c r="R341" s="194">
        <f>Q341*H341</f>
        <v>0</v>
      </c>
      <c r="S341" s="194">
        <v>0</v>
      </c>
      <c r="T341" s="195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6" t="s">
        <v>152</v>
      </c>
      <c r="AT341" s="196" t="s">
        <v>148</v>
      </c>
      <c r="AU341" s="196" t="s">
        <v>85</v>
      </c>
      <c r="AY341" s="17" t="s">
        <v>145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7" t="s">
        <v>8</v>
      </c>
      <c r="BK341" s="197">
        <f>ROUND(I341*H341,0)</f>
        <v>0</v>
      </c>
      <c r="BL341" s="17" t="s">
        <v>152</v>
      </c>
      <c r="BM341" s="196" t="s">
        <v>456</v>
      </c>
    </row>
    <row r="342" spans="1:65" s="2" customFormat="1" ht="29.25">
      <c r="A342" s="34"/>
      <c r="B342" s="35"/>
      <c r="C342" s="36"/>
      <c r="D342" s="198" t="s">
        <v>153</v>
      </c>
      <c r="E342" s="36"/>
      <c r="F342" s="199" t="s">
        <v>457</v>
      </c>
      <c r="G342" s="36"/>
      <c r="H342" s="36"/>
      <c r="I342" s="200"/>
      <c r="J342" s="36"/>
      <c r="K342" s="36"/>
      <c r="L342" s="39"/>
      <c r="M342" s="201"/>
      <c r="N342" s="202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153</v>
      </c>
      <c r="AU342" s="17" t="s">
        <v>85</v>
      </c>
    </row>
    <row r="343" spans="1:65" s="13" customFormat="1" ht="11.25">
      <c r="B343" s="212"/>
      <c r="C343" s="213"/>
      <c r="D343" s="198" t="s">
        <v>167</v>
      </c>
      <c r="E343" s="214" t="s">
        <v>1</v>
      </c>
      <c r="F343" s="215" t="s">
        <v>458</v>
      </c>
      <c r="G343" s="213"/>
      <c r="H343" s="216">
        <v>158.58000000000001</v>
      </c>
      <c r="I343" s="217"/>
      <c r="J343" s="213"/>
      <c r="K343" s="213"/>
      <c r="L343" s="218"/>
      <c r="M343" s="219"/>
      <c r="N343" s="220"/>
      <c r="O343" s="220"/>
      <c r="P343" s="220"/>
      <c r="Q343" s="220"/>
      <c r="R343" s="220"/>
      <c r="S343" s="220"/>
      <c r="T343" s="221"/>
      <c r="AT343" s="222" t="s">
        <v>167</v>
      </c>
      <c r="AU343" s="222" t="s">
        <v>85</v>
      </c>
      <c r="AV343" s="13" t="s">
        <v>85</v>
      </c>
      <c r="AW343" s="13" t="s">
        <v>32</v>
      </c>
      <c r="AX343" s="13" t="s">
        <v>76</v>
      </c>
      <c r="AY343" s="222" t="s">
        <v>145</v>
      </c>
    </row>
    <row r="344" spans="1:65" s="14" customFormat="1" ht="11.25">
      <c r="B344" s="223"/>
      <c r="C344" s="224"/>
      <c r="D344" s="198" t="s">
        <v>167</v>
      </c>
      <c r="E344" s="225" t="s">
        <v>1</v>
      </c>
      <c r="F344" s="226" t="s">
        <v>169</v>
      </c>
      <c r="G344" s="224"/>
      <c r="H344" s="227">
        <v>158.58000000000001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167</v>
      </c>
      <c r="AU344" s="233" t="s">
        <v>85</v>
      </c>
      <c r="AV344" s="14" t="s">
        <v>152</v>
      </c>
      <c r="AW344" s="14" t="s">
        <v>32</v>
      </c>
      <c r="AX344" s="14" t="s">
        <v>8</v>
      </c>
      <c r="AY344" s="233" t="s">
        <v>145</v>
      </c>
    </row>
    <row r="345" spans="1:65" s="2" customFormat="1" ht="33" customHeight="1">
      <c r="A345" s="34"/>
      <c r="B345" s="35"/>
      <c r="C345" s="186" t="s">
        <v>296</v>
      </c>
      <c r="D345" s="186" t="s">
        <v>148</v>
      </c>
      <c r="E345" s="187" t="s">
        <v>459</v>
      </c>
      <c r="F345" s="188" t="s">
        <v>460</v>
      </c>
      <c r="G345" s="189" t="s">
        <v>441</v>
      </c>
      <c r="H345" s="190">
        <v>17.62</v>
      </c>
      <c r="I345" s="191"/>
      <c r="J345" s="190">
        <f>ROUND(I345*H345,0)</f>
        <v>0</v>
      </c>
      <c r="K345" s="188" t="s">
        <v>176</v>
      </c>
      <c r="L345" s="39"/>
      <c r="M345" s="192" t="s">
        <v>1</v>
      </c>
      <c r="N345" s="193" t="s">
        <v>41</v>
      </c>
      <c r="O345" s="71"/>
      <c r="P345" s="194">
        <f>O345*H345</f>
        <v>0</v>
      </c>
      <c r="Q345" s="194">
        <v>0</v>
      </c>
      <c r="R345" s="194">
        <f>Q345*H345</f>
        <v>0</v>
      </c>
      <c r="S345" s="194">
        <v>0</v>
      </c>
      <c r="T345" s="195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6" t="s">
        <v>152</v>
      </c>
      <c r="AT345" s="196" t="s">
        <v>148</v>
      </c>
      <c r="AU345" s="196" t="s">
        <v>85</v>
      </c>
      <c r="AY345" s="17" t="s">
        <v>145</v>
      </c>
      <c r="BE345" s="197">
        <f>IF(N345="základní",J345,0)</f>
        <v>0</v>
      </c>
      <c r="BF345" s="197">
        <f>IF(N345="snížená",J345,0)</f>
        <v>0</v>
      </c>
      <c r="BG345" s="197">
        <f>IF(N345="zákl. přenesená",J345,0)</f>
        <v>0</v>
      </c>
      <c r="BH345" s="197">
        <f>IF(N345="sníž. přenesená",J345,0)</f>
        <v>0</v>
      </c>
      <c r="BI345" s="197">
        <f>IF(N345="nulová",J345,0)</f>
        <v>0</v>
      </c>
      <c r="BJ345" s="17" t="s">
        <v>8</v>
      </c>
      <c r="BK345" s="197">
        <f>ROUND(I345*H345,0)</f>
        <v>0</v>
      </c>
      <c r="BL345" s="17" t="s">
        <v>152</v>
      </c>
      <c r="BM345" s="196" t="s">
        <v>461</v>
      </c>
    </row>
    <row r="346" spans="1:65" s="2" customFormat="1" ht="29.25">
      <c r="A346" s="34"/>
      <c r="B346" s="35"/>
      <c r="C346" s="36"/>
      <c r="D346" s="198" t="s">
        <v>153</v>
      </c>
      <c r="E346" s="36"/>
      <c r="F346" s="199" t="s">
        <v>462</v>
      </c>
      <c r="G346" s="36"/>
      <c r="H346" s="36"/>
      <c r="I346" s="200"/>
      <c r="J346" s="36"/>
      <c r="K346" s="36"/>
      <c r="L346" s="39"/>
      <c r="M346" s="201"/>
      <c r="N346" s="202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153</v>
      </c>
      <c r="AU346" s="17" t="s">
        <v>85</v>
      </c>
    </row>
    <row r="347" spans="1:65" s="12" customFormat="1" ht="22.9" customHeight="1">
      <c r="B347" s="170"/>
      <c r="C347" s="171"/>
      <c r="D347" s="172" t="s">
        <v>75</v>
      </c>
      <c r="E347" s="184" t="s">
        <v>463</v>
      </c>
      <c r="F347" s="184" t="s">
        <v>464</v>
      </c>
      <c r="G347" s="171"/>
      <c r="H347" s="171"/>
      <c r="I347" s="174"/>
      <c r="J347" s="185">
        <f>BK347</f>
        <v>0</v>
      </c>
      <c r="K347" s="171"/>
      <c r="L347" s="176"/>
      <c r="M347" s="177"/>
      <c r="N347" s="178"/>
      <c r="O347" s="178"/>
      <c r="P347" s="179">
        <f>SUM(P348:P349)</f>
        <v>0</v>
      </c>
      <c r="Q347" s="178"/>
      <c r="R347" s="179">
        <f>SUM(R348:R349)</f>
        <v>0</v>
      </c>
      <c r="S347" s="178"/>
      <c r="T347" s="180">
        <f>SUM(T348:T349)</f>
        <v>0</v>
      </c>
      <c r="AR347" s="181" t="s">
        <v>8</v>
      </c>
      <c r="AT347" s="182" t="s">
        <v>75</v>
      </c>
      <c r="AU347" s="182" t="s">
        <v>8</v>
      </c>
      <c r="AY347" s="181" t="s">
        <v>145</v>
      </c>
      <c r="BK347" s="183">
        <f>SUM(BK348:BK349)</f>
        <v>0</v>
      </c>
    </row>
    <row r="348" spans="1:65" s="2" customFormat="1" ht="16.5" customHeight="1">
      <c r="A348" s="34"/>
      <c r="B348" s="35"/>
      <c r="C348" s="186" t="s">
        <v>465</v>
      </c>
      <c r="D348" s="186" t="s">
        <v>148</v>
      </c>
      <c r="E348" s="187" t="s">
        <v>466</v>
      </c>
      <c r="F348" s="188" t="s">
        <v>467</v>
      </c>
      <c r="G348" s="189" t="s">
        <v>441</v>
      </c>
      <c r="H348" s="190">
        <v>21.21</v>
      </c>
      <c r="I348" s="191"/>
      <c r="J348" s="190">
        <f>ROUND(I348*H348,0)</f>
        <v>0</v>
      </c>
      <c r="K348" s="188" t="s">
        <v>176</v>
      </c>
      <c r="L348" s="39"/>
      <c r="M348" s="192" t="s">
        <v>1</v>
      </c>
      <c r="N348" s="193" t="s">
        <v>41</v>
      </c>
      <c r="O348" s="71"/>
      <c r="P348" s="194">
        <f>O348*H348</f>
        <v>0</v>
      </c>
      <c r="Q348" s="194">
        <v>0</v>
      </c>
      <c r="R348" s="194">
        <f>Q348*H348</f>
        <v>0</v>
      </c>
      <c r="S348" s="194">
        <v>0</v>
      </c>
      <c r="T348" s="19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6" t="s">
        <v>152</v>
      </c>
      <c r="AT348" s="196" t="s">
        <v>148</v>
      </c>
      <c r="AU348" s="196" t="s">
        <v>85</v>
      </c>
      <c r="AY348" s="17" t="s">
        <v>145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7" t="s">
        <v>8</v>
      </c>
      <c r="BK348" s="197">
        <f>ROUND(I348*H348,0)</f>
        <v>0</v>
      </c>
      <c r="BL348" s="17" t="s">
        <v>152</v>
      </c>
      <c r="BM348" s="196" t="s">
        <v>468</v>
      </c>
    </row>
    <row r="349" spans="1:65" s="2" customFormat="1" ht="39">
      <c r="A349" s="34"/>
      <c r="B349" s="35"/>
      <c r="C349" s="36"/>
      <c r="D349" s="198" t="s">
        <v>153</v>
      </c>
      <c r="E349" s="36"/>
      <c r="F349" s="199" t="s">
        <v>469</v>
      </c>
      <c r="G349" s="36"/>
      <c r="H349" s="36"/>
      <c r="I349" s="200"/>
      <c r="J349" s="36"/>
      <c r="K349" s="36"/>
      <c r="L349" s="39"/>
      <c r="M349" s="201"/>
      <c r="N349" s="202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153</v>
      </c>
      <c r="AU349" s="17" t="s">
        <v>85</v>
      </c>
    </row>
    <row r="350" spans="1:65" s="12" customFormat="1" ht="25.9" customHeight="1">
      <c r="B350" s="170"/>
      <c r="C350" s="171"/>
      <c r="D350" s="172" t="s">
        <v>75</v>
      </c>
      <c r="E350" s="173" t="s">
        <v>470</v>
      </c>
      <c r="F350" s="173" t="s">
        <v>471</v>
      </c>
      <c r="G350" s="171"/>
      <c r="H350" s="171"/>
      <c r="I350" s="174"/>
      <c r="J350" s="175">
        <f>BK350</f>
        <v>0</v>
      </c>
      <c r="K350" s="171"/>
      <c r="L350" s="176"/>
      <c r="M350" s="177"/>
      <c r="N350" s="178"/>
      <c r="O350" s="178"/>
      <c r="P350" s="179">
        <f>P351+P370+P391+P448+P511+P530+P567+P574+P583+P588</f>
        <v>0</v>
      </c>
      <c r="Q350" s="178"/>
      <c r="R350" s="179">
        <f>R351+R370+R391+R448+R511+R530+R567+R574+R583+R588</f>
        <v>0</v>
      </c>
      <c r="S350" s="178"/>
      <c r="T350" s="180">
        <f>T351+T370+T391+T448+T511+T530+T567+T574+T583+T588</f>
        <v>0</v>
      </c>
      <c r="AR350" s="181" t="s">
        <v>85</v>
      </c>
      <c r="AT350" s="182" t="s">
        <v>75</v>
      </c>
      <c r="AU350" s="182" t="s">
        <v>76</v>
      </c>
      <c r="AY350" s="181" t="s">
        <v>145</v>
      </c>
      <c r="BK350" s="183">
        <f>BK351+BK370+BK391+BK448+BK511+BK530+BK567+BK574+BK583+BK588</f>
        <v>0</v>
      </c>
    </row>
    <row r="351" spans="1:65" s="12" customFormat="1" ht="22.9" customHeight="1">
      <c r="B351" s="170"/>
      <c r="C351" s="171"/>
      <c r="D351" s="172" t="s">
        <v>75</v>
      </c>
      <c r="E351" s="184" t="s">
        <v>472</v>
      </c>
      <c r="F351" s="184" t="s">
        <v>473</v>
      </c>
      <c r="G351" s="171"/>
      <c r="H351" s="171"/>
      <c r="I351" s="174"/>
      <c r="J351" s="185">
        <f>BK351</f>
        <v>0</v>
      </c>
      <c r="K351" s="171"/>
      <c r="L351" s="176"/>
      <c r="M351" s="177"/>
      <c r="N351" s="178"/>
      <c r="O351" s="178"/>
      <c r="P351" s="179">
        <f>SUM(P352:P369)</f>
        <v>0</v>
      </c>
      <c r="Q351" s="178"/>
      <c r="R351" s="179">
        <f>SUM(R352:R369)</f>
        <v>0</v>
      </c>
      <c r="S351" s="178"/>
      <c r="T351" s="180">
        <f>SUM(T352:T369)</f>
        <v>0</v>
      </c>
      <c r="AR351" s="181" t="s">
        <v>85</v>
      </c>
      <c r="AT351" s="182" t="s">
        <v>75</v>
      </c>
      <c r="AU351" s="182" t="s">
        <v>8</v>
      </c>
      <c r="AY351" s="181" t="s">
        <v>145</v>
      </c>
      <c r="BK351" s="183">
        <f>SUM(BK352:BK369)</f>
        <v>0</v>
      </c>
    </row>
    <row r="352" spans="1:65" s="2" customFormat="1" ht="16.5" customHeight="1">
      <c r="A352" s="34"/>
      <c r="B352" s="35"/>
      <c r="C352" s="186" t="s">
        <v>300</v>
      </c>
      <c r="D352" s="186" t="s">
        <v>148</v>
      </c>
      <c r="E352" s="187" t="s">
        <v>474</v>
      </c>
      <c r="F352" s="188" t="s">
        <v>475</v>
      </c>
      <c r="G352" s="189" t="s">
        <v>165</v>
      </c>
      <c r="H352" s="190">
        <v>10.65</v>
      </c>
      <c r="I352" s="191"/>
      <c r="J352" s="190">
        <f>ROUND(I352*H352,0)</f>
        <v>0</v>
      </c>
      <c r="K352" s="188" t="s">
        <v>176</v>
      </c>
      <c r="L352" s="39"/>
      <c r="M352" s="192" t="s">
        <v>1</v>
      </c>
      <c r="N352" s="193" t="s">
        <v>41</v>
      </c>
      <c r="O352" s="71"/>
      <c r="P352" s="194">
        <f>O352*H352</f>
        <v>0</v>
      </c>
      <c r="Q352" s="194">
        <v>0</v>
      </c>
      <c r="R352" s="194">
        <f>Q352*H352</f>
        <v>0</v>
      </c>
      <c r="S352" s="194">
        <v>0</v>
      </c>
      <c r="T352" s="195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6" t="s">
        <v>190</v>
      </c>
      <c r="AT352" s="196" t="s">
        <v>148</v>
      </c>
      <c r="AU352" s="196" t="s">
        <v>85</v>
      </c>
      <c r="AY352" s="17" t="s">
        <v>145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7" t="s">
        <v>8</v>
      </c>
      <c r="BK352" s="197">
        <f>ROUND(I352*H352,0)</f>
        <v>0</v>
      </c>
      <c r="BL352" s="17" t="s">
        <v>190</v>
      </c>
      <c r="BM352" s="196" t="s">
        <v>476</v>
      </c>
    </row>
    <row r="353" spans="1:65" s="2" customFormat="1" ht="11.25">
      <c r="A353" s="34"/>
      <c r="B353" s="35"/>
      <c r="C353" s="36"/>
      <c r="D353" s="198" t="s">
        <v>153</v>
      </c>
      <c r="E353" s="36"/>
      <c r="F353" s="199" t="s">
        <v>477</v>
      </c>
      <c r="G353" s="36"/>
      <c r="H353" s="36"/>
      <c r="I353" s="200"/>
      <c r="J353" s="36"/>
      <c r="K353" s="36"/>
      <c r="L353" s="39"/>
      <c r="M353" s="201"/>
      <c r="N353" s="202"/>
      <c r="O353" s="71"/>
      <c r="P353" s="71"/>
      <c r="Q353" s="71"/>
      <c r="R353" s="71"/>
      <c r="S353" s="71"/>
      <c r="T353" s="72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153</v>
      </c>
      <c r="AU353" s="17" t="s">
        <v>85</v>
      </c>
    </row>
    <row r="354" spans="1:65" s="13" customFormat="1" ht="11.25">
      <c r="B354" s="212"/>
      <c r="C354" s="213"/>
      <c r="D354" s="198" t="s">
        <v>167</v>
      </c>
      <c r="E354" s="214" t="s">
        <v>1</v>
      </c>
      <c r="F354" s="215" t="s">
        <v>478</v>
      </c>
      <c r="G354" s="213"/>
      <c r="H354" s="216">
        <v>10.65</v>
      </c>
      <c r="I354" s="217"/>
      <c r="J354" s="213"/>
      <c r="K354" s="213"/>
      <c r="L354" s="218"/>
      <c r="M354" s="219"/>
      <c r="N354" s="220"/>
      <c r="O354" s="220"/>
      <c r="P354" s="220"/>
      <c r="Q354" s="220"/>
      <c r="R354" s="220"/>
      <c r="S354" s="220"/>
      <c r="T354" s="221"/>
      <c r="AT354" s="222" t="s">
        <v>167</v>
      </c>
      <c r="AU354" s="222" t="s">
        <v>85</v>
      </c>
      <c r="AV354" s="13" t="s">
        <v>85</v>
      </c>
      <c r="AW354" s="13" t="s">
        <v>32</v>
      </c>
      <c r="AX354" s="13" t="s">
        <v>76</v>
      </c>
      <c r="AY354" s="222" t="s">
        <v>145</v>
      </c>
    </row>
    <row r="355" spans="1:65" s="14" customFormat="1" ht="11.25">
      <c r="B355" s="223"/>
      <c r="C355" s="224"/>
      <c r="D355" s="198" t="s">
        <v>167</v>
      </c>
      <c r="E355" s="225" t="s">
        <v>1</v>
      </c>
      <c r="F355" s="226" t="s">
        <v>169</v>
      </c>
      <c r="G355" s="224"/>
      <c r="H355" s="227">
        <v>10.65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AT355" s="233" t="s">
        <v>167</v>
      </c>
      <c r="AU355" s="233" t="s">
        <v>85</v>
      </c>
      <c r="AV355" s="14" t="s">
        <v>152</v>
      </c>
      <c r="AW355" s="14" t="s">
        <v>32</v>
      </c>
      <c r="AX355" s="14" t="s">
        <v>8</v>
      </c>
      <c r="AY355" s="233" t="s">
        <v>145</v>
      </c>
    </row>
    <row r="356" spans="1:65" s="2" customFormat="1" ht="16.5" customHeight="1">
      <c r="A356" s="34"/>
      <c r="B356" s="35"/>
      <c r="C356" s="186" t="s">
        <v>479</v>
      </c>
      <c r="D356" s="186" t="s">
        <v>148</v>
      </c>
      <c r="E356" s="187" t="s">
        <v>480</v>
      </c>
      <c r="F356" s="188" t="s">
        <v>481</v>
      </c>
      <c r="G356" s="189" t="s">
        <v>165</v>
      </c>
      <c r="H356" s="190">
        <v>70.72</v>
      </c>
      <c r="I356" s="191"/>
      <c r="J356" s="190">
        <f>ROUND(I356*H356,0)</f>
        <v>0</v>
      </c>
      <c r="K356" s="188" t="s">
        <v>176</v>
      </c>
      <c r="L356" s="39"/>
      <c r="M356" s="192" t="s">
        <v>1</v>
      </c>
      <c r="N356" s="193" t="s">
        <v>41</v>
      </c>
      <c r="O356" s="71"/>
      <c r="P356" s="194">
        <f>O356*H356</f>
        <v>0</v>
      </c>
      <c r="Q356" s="194">
        <v>0</v>
      </c>
      <c r="R356" s="194">
        <f>Q356*H356</f>
        <v>0</v>
      </c>
      <c r="S356" s="194">
        <v>0</v>
      </c>
      <c r="T356" s="195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6" t="s">
        <v>190</v>
      </c>
      <c r="AT356" s="196" t="s">
        <v>148</v>
      </c>
      <c r="AU356" s="196" t="s">
        <v>85</v>
      </c>
      <c r="AY356" s="17" t="s">
        <v>145</v>
      </c>
      <c r="BE356" s="197">
        <f>IF(N356="základní",J356,0)</f>
        <v>0</v>
      </c>
      <c r="BF356" s="197">
        <f>IF(N356="snížená",J356,0)</f>
        <v>0</v>
      </c>
      <c r="BG356" s="197">
        <f>IF(N356="zákl. přenesená",J356,0)</f>
        <v>0</v>
      </c>
      <c r="BH356" s="197">
        <f>IF(N356="sníž. přenesená",J356,0)</f>
        <v>0</v>
      </c>
      <c r="BI356" s="197">
        <f>IF(N356="nulová",J356,0)</f>
        <v>0</v>
      </c>
      <c r="BJ356" s="17" t="s">
        <v>8</v>
      </c>
      <c r="BK356" s="197">
        <f>ROUND(I356*H356,0)</f>
        <v>0</v>
      </c>
      <c r="BL356" s="17" t="s">
        <v>190</v>
      </c>
      <c r="BM356" s="196" t="s">
        <v>482</v>
      </c>
    </row>
    <row r="357" spans="1:65" s="2" customFormat="1" ht="11.25">
      <c r="A357" s="34"/>
      <c r="B357" s="35"/>
      <c r="C357" s="36"/>
      <c r="D357" s="198" t="s">
        <v>153</v>
      </c>
      <c r="E357" s="36"/>
      <c r="F357" s="199" t="s">
        <v>483</v>
      </c>
      <c r="G357" s="36"/>
      <c r="H357" s="36"/>
      <c r="I357" s="200"/>
      <c r="J357" s="36"/>
      <c r="K357" s="36"/>
      <c r="L357" s="39"/>
      <c r="M357" s="201"/>
      <c r="N357" s="202"/>
      <c r="O357" s="71"/>
      <c r="P357" s="71"/>
      <c r="Q357" s="71"/>
      <c r="R357" s="71"/>
      <c r="S357" s="71"/>
      <c r="T357" s="72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153</v>
      </c>
      <c r="AU357" s="17" t="s">
        <v>85</v>
      </c>
    </row>
    <row r="358" spans="1:65" s="13" customFormat="1" ht="11.25">
      <c r="B358" s="212"/>
      <c r="C358" s="213"/>
      <c r="D358" s="198" t="s">
        <v>167</v>
      </c>
      <c r="E358" s="214" t="s">
        <v>1</v>
      </c>
      <c r="F358" s="215" t="s">
        <v>484</v>
      </c>
      <c r="G358" s="213"/>
      <c r="H358" s="216">
        <v>70.72</v>
      </c>
      <c r="I358" s="217"/>
      <c r="J358" s="213"/>
      <c r="K358" s="213"/>
      <c r="L358" s="218"/>
      <c r="M358" s="219"/>
      <c r="N358" s="220"/>
      <c r="O358" s="220"/>
      <c r="P358" s="220"/>
      <c r="Q358" s="220"/>
      <c r="R358" s="220"/>
      <c r="S358" s="220"/>
      <c r="T358" s="221"/>
      <c r="AT358" s="222" t="s">
        <v>167</v>
      </c>
      <c r="AU358" s="222" t="s">
        <v>85</v>
      </c>
      <c r="AV358" s="13" t="s">
        <v>85</v>
      </c>
      <c r="AW358" s="13" t="s">
        <v>32</v>
      </c>
      <c r="AX358" s="13" t="s">
        <v>76</v>
      </c>
      <c r="AY358" s="222" t="s">
        <v>145</v>
      </c>
    </row>
    <row r="359" spans="1:65" s="14" customFormat="1" ht="11.25">
      <c r="B359" s="223"/>
      <c r="C359" s="224"/>
      <c r="D359" s="198" t="s">
        <v>167</v>
      </c>
      <c r="E359" s="225" t="s">
        <v>1</v>
      </c>
      <c r="F359" s="226" t="s">
        <v>169</v>
      </c>
      <c r="G359" s="224"/>
      <c r="H359" s="227">
        <v>70.72</v>
      </c>
      <c r="I359" s="228"/>
      <c r="J359" s="224"/>
      <c r="K359" s="224"/>
      <c r="L359" s="229"/>
      <c r="M359" s="230"/>
      <c r="N359" s="231"/>
      <c r="O359" s="231"/>
      <c r="P359" s="231"/>
      <c r="Q359" s="231"/>
      <c r="R359" s="231"/>
      <c r="S359" s="231"/>
      <c r="T359" s="232"/>
      <c r="AT359" s="233" t="s">
        <v>167</v>
      </c>
      <c r="AU359" s="233" t="s">
        <v>85</v>
      </c>
      <c r="AV359" s="14" t="s">
        <v>152</v>
      </c>
      <c r="AW359" s="14" t="s">
        <v>32</v>
      </c>
      <c r="AX359" s="14" t="s">
        <v>8</v>
      </c>
      <c r="AY359" s="233" t="s">
        <v>145</v>
      </c>
    </row>
    <row r="360" spans="1:65" s="2" customFormat="1" ht="24.2" customHeight="1">
      <c r="A360" s="34"/>
      <c r="B360" s="35"/>
      <c r="C360" s="186" t="s">
        <v>305</v>
      </c>
      <c r="D360" s="186" t="s">
        <v>148</v>
      </c>
      <c r="E360" s="187" t="s">
        <v>485</v>
      </c>
      <c r="F360" s="188" t="s">
        <v>486</v>
      </c>
      <c r="G360" s="189" t="s">
        <v>165</v>
      </c>
      <c r="H360" s="190">
        <v>10.65</v>
      </c>
      <c r="I360" s="191"/>
      <c r="J360" s="190">
        <f>ROUND(I360*H360,0)</f>
        <v>0</v>
      </c>
      <c r="K360" s="188" t="s">
        <v>176</v>
      </c>
      <c r="L360" s="39"/>
      <c r="M360" s="192" t="s">
        <v>1</v>
      </c>
      <c r="N360" s="193" t="s">
        <v>41</v>
      </c>
      <c r="O360" s="71"/>
      <c r="P360" s="194">
        <f>O360*H360</f>
        <v>0</v>
      </c>
      <c r="Q360" s="194">
        <v>0</v>
      </c>
      <c r="R360" s="194">
        <f>Q360*H360</f>
        <v>0</v>
      </c>
      <c r="S360" s="194">
        <v>0</v>
      </c>
      <c r="T360" s="195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6" t="s">
        <v>190</v>
      </c>
      <c r="AT360" s="196" t="s">
        <v>148</v>
      </c>
      <c r="AU360" s="196" t="s">
        <v>85</v>
      </c>
      <c r="AY360" s="17" t="s">
        <v>145</v>
      </c>
      <c r="BE360" s="197">
        <f>IF(N360="základní",J360,0)</f>
        <v>0</v>
      </c>
      <c r="BF360" s="197">
        <f>IF(N360="snížená",J360,0)</f>
        <v>0</v>
      </c>
      <c r="BG360" s="197">
        <f>IF(N360="zákl. přenesená",J360,0)</f>
        <v>0</v>
      </c>
      <c r="BH360" s="197">
        <f>IF(N360="sníž. přenesená",J360,0)</f>
        <v>0</v>
      </c>
      <c r="BI360" s="197">
        <f>IF(N360="nulová",J360,0)</f>
        <v>0</v>
      </c>
      <c r="BJ360" s="17" t="s">
        <v>8</v>
      </c>
      <c r="BK360" s="197">
        <f>ROUND(I360*H360,0)</f>
        <v>0</v>
      </c>
      <c r="BL360" s="17" t="s">
        <v>190</v>
      </c>
      <c r="BM360" s="196" t="s">
        <v>487</v>
      </c>
    </row>
    <row r="361" spans="1:65" s="2" customFormat="1" ht="29.25">
      <c r="A361" s="34"/>
      <c r="B361" s="35"/>
      <c r="C361" s="36"/>
      <c r="D361" s="198" t="s">
        <v>153</v>
      </c>
      <c r="E361" s="36"/>
      <c r="F361" s="199" t="s">
        <v>488</v>
      </c>
      <c r="G361" s="36"/>
      <c r="H361" s="36"/>
      <c r="I361" s="200"/>
      <c r="J361" s="36"/>
      <c r="K361" s="36"/>
      <c r="L361" s="39"/>
      <c r="M361" s="201"/>
      <c r="N361" s="202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153</v>
      </c>
      <c r="AU361" s="17" t="s">
        <v>85</v>
      </c>
    </row>
    <row r="362" spans="1:65" s="13" customFormat="1" ht="11.25">
      <c r="B362" s="212"/>
      <c r="C362" s="213"/>
      <c r="D362" s="198" t="s">
        <v>167</v>
      </c>
      <c r="E362" s="214" t="s">
        <v>1</v>
      </c>
      <c r="F362" s="215" t="s">
        <v>478</v>
      </c>
      <c r="G362" s="213"/>
      <c r="H362" s="216">
        <v>10.65</v>
      </c>
      <c r="I362" s="217"/>
      <c r="J362" s="213"/>
      <c r="K362" s="213"/>
      <c r="L362" s="218"/>
      <c r="M362" s="219"/>
      <c r="N362" s="220"/>
      <c r="O362" s="220"/>
      <c r="P362" s="220"/>
      <c r="Q362" s="220"/>
      <c r="R362" s="220"/>
      <c r="S362" s="220"/>
      <c r="T362" s="221"/>
      <c r="AT362" s="222" t="s">
        <v>167</v>
      </c>
      <c r="AU362" s="222" t="s">
        <v>85</v>
      </c>
      <c r="AV362" s="13" t="s">
        <v>85</v>
      </c>
      <c r="AW362" s="13" t="s">
        <v>32</v>
      </c>
      <c r="AX362" s="13" t="s">
        <v>76</v>
      </c>
      <c r="AY362" s="222" t="s">
        <v>145</v>
      </c>
    </row>
    <row r="363" spans="1:65" s="14" customFormat="1" ht="11.25">
      <c r="B363" s="223"/>
      <c r="C363" s="224"/>
      <c r="D363" s="198" t="s">
        <v>167</v>
      </c>
      <c r="E363" s="225" t="s">
        <v>1</v>
      </c>
      <c r="F363" s="226" t="s">
        <v>169</v>
      </c>
      <c r="G363" s="224"/>
      <c r="H363" s="227">
        <v>10.65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AT363" s="233" t="s">
        <v>167</v>
      </c>
      <c r="AU363" s="233" t="s">
        <v>85</v>
      </c>
      <c r="AV363" s="14" t="s">
        <v>152</v>
      </c>
      <c r="AW363" s="14" t="s">
        <v>32</v>
      </c>
      <c r="AX363" s="14" t="s">
        <v>8</v>
      </c>
      <c r="AY363" s="233" t="s">
        <v>145</v>
      </c>
    </row>
    <row r="364" spans="1:65" s="2" customFormat="1" ht="24.2" customHeight="1">
      <c r="A364" s="34"/>
      <c r="B364" s="35"/>
      <c r="C364" s="186" t="s">
        <v>489</v>
      </c>
      <c r="D364" s="186" t="s">
        <v>148</v>
      </c>
      <c r="E364" s="187" t="s">
        <v>490</v>
      </c>
      <c r="F364" s="188" t="s">
        <v>491</v>
      </c>
      <c r="G364" s="189" t="s">
        <v>165</v>
      </c>
      <c r="H364" s="190">
        <v>70.72</v>
      </c>
      <c r="I364" s="191"/>
      <c r="J364" s="190">
        <f>ROUND(I364*H364,0)</f>
        <v>0</v>
      </c>
      <c r="K364" s="188" t="s">
        <v>176</v>
      </c>
      <c r="L364" s="39"/>
      <c r="M364" s="192" t="s">
        <v>1</v>
      </c>
      <c r="N364" s="193" t="s">
        <v>41</v>
      </c>
      <c r="O364" s="71"/>
      <c r="P364" s="194">
        <f>O364*H364</f>
        <v>0</v>
      </c>
      <c r="Q364" s="194">
        <v>0</v>
      </c>
      <c r="R364" s="194">
        <f>Q364*H364</f>
        <v>0</v>
      </c>
      <c r="S364" s="194">
        <v>0</v>
      </c>
      <c r="T364" s="19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6" t="s">
        <v>190</v>
      </c>
      <c r="AT364" s="196" t="s">
        <v>148</v>
      </c>
      <c r="AU364" s="196" t="s">
        <v>85</v>
      </c>
      <c r="AY364" s="17" t="s">
        <v>145</v>
      </c>
      <c r="BE364" s="197">
        <f>IF(N364="základní",J364,0)</f>
        <v>0</v>
      </c>
      <c r="BF364" s="197">
        <f>IF(N364="snížená",J364,0)</f>
        <v>0</v>
      </c>
      <c r="BG364" s="197">
        <f>IF(N364="zákl. přenesená",J364,0)</f>
        <v>0</v>
      </c>
      <c r="BH364" s="197">
        <f>IF(N364="sníž. přenesená",J364,0)</f>
        <v>0</v>
      </c>
      <c r="BI364" s="197">
        <f>IF(N364="nulová",J364,0)</f>
        <v>0</v>
      </c>
      <c r="BJ364" s="17" t="s">
        <v>8</v>
      </c>
      <c r="BK364" s="197">
        <f>ROUND(I364*H364,0)</f>
        <v>0</v>
      </c>
      <c r="BL364" s="17" t="s">
        <v>190</v>
      </c>
      <c r="BM364" s="196" t="s">
        <v>492</v>
      </c>
    </row>
    <row r="365" spans="1:65" s="2" customFormat="1" ht="29.25">
      <c r="A365" s="34"/>
      <c r="B365" s="35"/>
      <c r="C365" s="36"/>
      <c r="D365" s="198" t="s">
        <v>153</v>
      </c>
      <c r="E365" s="36"/>
      <c r="F365" s="199" t="s">
        <v>493</v>
      </c>
      <c r="G365" s="36"/>
      <c r="H365" s="36"/>
      <c r="I365" s="200"/>
      <c r="J365" s="36"/>
      <c r="K365" s="36"/>
      <c r="L365" s="39"/>
      <c r="M365" s="201"/>
      <c r="N365" s="202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153</v>
      </c>
      <c r="AU365" s="17" t="s">
        <v>85</v>
      </c>
    </row>
    <row r="366" spans="1:65" s="13" customFormat="1" ht="11.25">
      <c r="B366" s="212"/>
      <c r="C366" s="213"/>
      <c r="D366" s="198" t="s">
        <v>167</v>
      </c>
      <c r="E366" s="214" t="s">
        <v>1</v>
      </c>
      <c r="F366" s="215" t="s">
        <v>484</v>
      </c>
      <c r="G366" s="213"/>
      <c r="H366" s="216">
        <v>70.72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167</v>
      </c>
      <c r="AU366" s="222" t="s">
        <v>85</v>
      </c>
      <c r="AV366" s="13" t="s">
        <v>85</v>
      </c>
      <c r="AW366" s="13" t="s">
        <v>32</v>
      </c>
      <c r="AX366" s="13" t="s">
        <v>76</v>
      </c>
      <c r="AY366" s="222" t="s">
        <v>145</v>
      </c>
    </row>
    <row r="367" spans="1:65" s="14" customFormat="1" ht="11.25">
      <c r="B367" s="223"/>
      <c r="C367" s="224"/>
      <c r="D367" s="198" t="s">
        <v>167</v>
      </c>
      <c r="E367" s="225" t="s">
        <v>1</v>
      </c>
      <c r="F367" s="226" t="s">
        <v>169</v>
      </c>
      <c r="G367" s="224"/>
      <c r="H367" s="227">
        <v>70.72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167</v>
      </c>
      <c r="AU367" s="233" t="s">
        <v>85</v>
      </c>
      <c r="AV367" s="14" t="s">
        <v>152</v>
      </c>
      <c r="AW367" s="14" t="s">
        <v>32</v>
      </c>
      <c r="AX367" s="14" t="s">
        <v>8</v>
      </c>
      <c r="AY367" s="233" t="s">
        <v>145</v>
      </c>
    </row>
    <row r="368" spans="1:65" s="2" customFormat="1" ht="24.2" customHeight="1">
      <c r="A368" s="34"/>
      <c r="B368" s="35"/>
      <c r="C368" s="186" t="s">
        <v>311</v>
      </c>
      <c r="D368" s="186" t="s">
        <v>148</v>
      </c>
      <c r="E368" s="187" t="s">
        <v>494</v>
      </c>
      <c r="F368" s="188" t="s">
        <v>495</v>
      </c>
      <c r="G368" s="189" t="s">
        <v>496</v>
      </c>
      <c r="H368" s="191"/>
      <c r="I368" s="191"/>
      <c r="J368" s="190">
        <f>ROUND(I368*H368,0)</f>
        <v>0</v>
      </c>
      <c r="K368" s="188" t="s">
        <v>176</v>
      </c>
      <c r="L368" s="39"/>
      <c r="M368" s="192" t="s">
        <v>1</v>
      </c>
      <c r="N368" s="193" t="s">
        <v>41</v>
      </c>
      <c r="O368" s="71"/>
      <c r="P368" s="194">
        <f>O368*H368</f>
        <v>0</v>
      </c>
      <c r="Q368" s="194">
        <v>0</v>
      </c>
      <c r="R368" s="194">
        <f>Q368*H368</f>
        <v>0</v>
      </c>
      <c r="S368" s="194">
        <v>0</v>
      </c>
      <c r="T368" s="19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6" t="s">
        <v>190</v>
      </c>
      <c r="AT368" s="196" t="s">
        <v>148</v>
      </c>
      <c r="AU368" s="196" t="s">
        <v>85</v>
      </c>
      <c r="AY368" s="17" t="s">
        <v>145</v>
      </c>
      <c r="BE368" s="197">
        <f>IF(N368="základní",J368,0)</f>
        <v>0</v>
      </c>
      <c r="BF368" s="197">
        <f>IF(N368="snížená",J368,0)</f>
        <v>0</v>
      </c>
      <c r="BG368" s="197">
        <f>IF(N368="zákl. přenesená",J368,0)</f>
        <v>0</v>
      </c>
      <c r="BH368" s="197">
        <f>IF(N368="sníž. přenesená",J368,0)</f>
        <v>0</v>
      </c>
      <c r="BI368" s="197">
        <f>IF(N368="nulová",J368,0)</f>
        <v>0</v>
      </c>
      <c r="BJ368" s="17" t="s">
        <v>8</v>
      </c>
      <c r="BK368" s="197">
        <f>ROUND(I368*H368,0)</f>
        <v>0</v>
      </c>
      <c r="BL368" s="17" t="s">
        <v>190</v>
      </c>
      <c r="BM368" s="196" t="s">
        <v>497</v>
      </c>
    </row>
    <row r="369" spans="1:65" s="2" customFormat="1" ht="29.25">
      <c r="A369" s="34"/>
      <c r="B369" s="35"/>
      <c r="C369" s="36"/>
      <c r="D369" s="198" t="s">
        <v>153</v>
      </c>
      <c r="E369" s="36"/>
      <c r="F369" s="199" t="s">
        <v>498</v>
      </c>
      <c r="G369" s="36"/>
      <c r="H369" s="36"/>
      <c r="I369" s="200"/>
      <c r="J369" s="36"/>
      <c r="K369" s="36"/>
      <c r="L369" s="39"/>
      <c r="M369" s="201"/>
      <c r="N369" s="202"/>
      <c r="O369" s="71"/>
      <c r="P369" s="71"/>
      <c r="Q369" s="71"/>
      <c r="R369" s="71"/>
      <c r="S369" s="71"/>
      <c r="T369" s="72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153</v>
      </c>
      <c r="AU369" s="17" t="s">
        <v>85</v>
      </c>
    </row>
    <row r="370" spans="1:65" s="12" customFormat="1" ht="22.9" customHeight="1">
      <c r="B370" s="170"/>
      <c r="C370" s="171"/>
      <c r="D370" s="172" t="s">
        <v>75</v>
      </c>
      <c r="E370" s="184" t="s">
        <v>499</v>
      </c>
      <c r="F370" s="184" t="s">
        <v>500</v>
      </c>
      <c r="G370" s="171"/>
      <c r="H370" s="171"/>
      <c r="I370" s="174"/>
      <c r="J370" s="185">
        <f>BK370</f>
        <v>0</v>
      </c>
      <c r="K370" s="171"/>
      <c r="L370" s="176"/>
      <c r="M370" s="177"/>
      <c r="N370" s="178"/>
      <c r="O370" s="178"/>
      <c r="P370" s="179">
        <f>SUM(P371:P390)</f>
        <v>0</v>
      </c>
      <c r="Q370" s="178"/>
      <c r="R370" s="179">
        <f>SUM(R371:R390)</f>
        <v>0</v>
      </c>
      <c r="S370" s="178"/>
      <c r="T370" s="180">
        <f>SUM(T371:T390)</f>
        <v>0</v>
      </c>
      <c r="AR370" s="181" t="s">
        <v>85</v>
      </c>
      <c r="AT370" s="182" t="s">
        <v>75</v>
      </c>
      <c r="AU370" s="182" t="s">
        <v>8</v>
      </c>
      <c r="AY370" s="181" t="s">
        <v>145</v>
      </c>
      <c r="BK370" s="183">
        <f>SUM(BK371:BK390)</f>
        <v>0</v>
      </c>
    </row>
    <row r="371" spans="1:65" s="2" customFormat="1" ht="24.2" customHeight="1">
      <c r="A371" s="34"/>
      <c r="B371" s="35"/>
      <c r="C371" s="186" t="s">
        <v>501</v>
      </c>
      <c r="D371" s="186" t="s">
        <v>148</v>
      </c>
      <c r="E371" s="187" t="s">
        <v>502</v>
      </c>
      <c r="F371" s="188" t="s">
        <v>503</v>
      </c>
      <c r="G371" s="189" t="s">
        <v>151</v>
      </c>
      <c r="H371" s="190">
        <v>20</v>
      </c>
      <c r="I371" s="191"/>
      <c r="J371" s="190">
        <f>ROUND(I371*H371,0)</f>
        <v>0</v>
      </c>
      <c r="K371" s="188" t="s">
        <v>1</v>
      </c>
      <c r="L371" s="39"/>
      <c r="M371" s="192" t="s">
        <v>1</v>
      </c>
      <c r="N371" s="193" t="s">
        <v>41</v>
      </c>
      <c r="O371" s="71"/>
      <c r="P371" s="194">
        <f>O371*H371</f>
        <v>0</v>
      </c>
      <c r="Q371" s="194">
        <v>0</v>
      </c>
      <c r="R371" s="194">
        <f>Q371*H371</f>
        <v>0</v>
      </c>
      <c r="S371" s="194">
        <v>0</v>
      </c>
      <c r="T371" s="195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6" t="s">
        <v>190</v>
      </c>
      <c r="AT371" s="196" t="s">
        <v>148</v>
      </c>
      <c r="AU371" s="196" t="s">
        <v>85</v>
      </c>
      <c r="AY371" s="17" t="s">
        <v>145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7" t="s">
        <v>8</v>
      </c>
      <c r="BK371" s="197">
        <f>ROUND(I371*H371,0)</f>
        <v>0</v>
      </c>
      <c r="BL371" s="17" t="s">
        <v>190</v>
      </c>
      <c r="BM371" s="196" t="s">
        <v>504</v>
      </c>
    </row>
    <row r="372" spans="1:65" s="2" customFormat="1" ht="11.25">
      <c r="A372" s="34"/>
      <c r="B372" s="35"/>
      <c r="C372" s="36"/>
      <c r="D372" s="198" t="s">
        <v>153</v>
      </c>
      <c r="E372" s="36"/>
      <c r="F372" s="199" t="s">
        <v>503</v>
      </c>
      <c r="G372" s="36"/>
      <c r="H372" s="36"/>
      <c r="I372" s="200"/>
      <c r="J372" s="36"/>
      <c r="K372" s="36"/>
      <c r="L372" s="39"/>
      <c r="M372" s="201"/>
      <c r="N372" s="202"/>
      <c r="O372" s="71"/>
      <c r="P372" s="71"/>
      <c r="Q372" s="71"/>
      <c r="R372" s="71"/>
      <c r="S372" s="71"/>
      <c r="T372" s="72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153</v>
      </c>
      <c r="AU372" s="17" t="s">
        <v>85</v>
      </c>
    </row>
    <row r="373" spans="1:65" s="2" customFormat="1" ht="24.2" customHeight="1">
      <c r="A373" s="34"/>
      <c r="B373" s="35"/>
      <c r="C373" s="186" t="s">
        <v>505</v>
      </c>
      <c r="D373" s="186" t="s">
        <v>148</v>
      </c>
      <c r="E373" s="187" t="s">
        <v>506</v>
      </c>
      <c r="F373" s="188" t="s">
        <v>507</v>
      </c>
      <c r="G373" s="189" t="s">
        <v>165</v>
      </c>
      <c r="H373" s="190">
        <v>233.2</v>
      </c>
      <c r="I373" s="191"/>
      <c r="J373" s="190">
        <f>ROUND(I373*H373,0)</f>
        <v>0</v>
      </c>
      <c r="K373" s="188" t="s">
        <v>176</v>
      </c>
      <c r="L373" s="39"/>
      <c r="M373" s="192" t="s">
        <v>1</v>
      </c>
      <c r="N373" s="193" t="s">
        <v>41</v>
      </c>
      <c r="O373" s="71"/>
      <c r="P373" s="194">
        <f>O373*H373</f>
        <v>0</v>
      </c>
      <c r="Q373" s="194">
        <v>0</v>
      </c>
      <c r="R373" s="194">
        <f>Q373*H373</f>
        <v>0</v>
      </c>
      <c r="S373" s="194">
        <v>0</v>
      </c>
      <c r="T373" s="19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6" t="s">
        <v>190</v>
      </c>
      <c r="AT373" s="196" t="s">
        <v>148</v>
      </c>
      <c r="AU373" s="196" t="s">
        <v>85</v>
      </c>
      <c r="AY373" s="17" t="s">
        <v>145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7" t="s">
        <v>8</v>
      </c>
      <c r="BK373" s="197">
        <f>ROUND(I373*H373,0)</f>
        <v>0</v>
      </c>
      <c r="BL373" s="17" t="s">
        <v>190</v>
      </c>
      <c r="BM373" s="196" t="s">
        <v>508</v>
      </c>
    </row>
    <row r="374" spans="1:65" s="2" customFormat="1" ht="19.5">
      <c r="A374" s="34"/>
      <c r="B374" s="35"/>
      <c r="C374" s="36"/>
      <c r="D374" s="198" t="s">
        <v>153</v>
      </c>
      <c r="E374" s="36"/>
      <c r="F374" s="199" t="s">
        <v>509</v>
      </c>
      <c r="G374" s="36"/>
      <c r="H374" s="36"/>
      <c r="I374" s="200"/>
      <c r="J374" s="36"/>
      <c r="K374" s="36"/>
      <c r="L374" s="39"/>
      <c r="M374" s="201"/>
      <c r="N374" s="202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153</v>
      </c>
      <c r="AU374" s="17" t="s">
        <v>85</v>
      </c>
    </row>
    <row r="375" spans="1:65" s="13" customFormat="1" ht="11.25">
      <c r="B375" s="212"/>
      <c r="C375" s="213"/>
      <c r="D375" s="198" t="s">
        <v>167</v>
      </c>
      <c r="E375" s="214" t="s">
        <v>1</v>
      </c>
      <c r="F375" s="215" t="s">
        <v>510</v>
      </c>
      <c r="G375" s="213"/>
      <c r="H375" s="216">
        <v>233.2</v>
      </c>
      <c r="I375" s="217"/>
      <c r="J375" s="213"/>
      <c r="K375" s="213"/>
      <c r="L375" s="218"/>
      <c r="M375" s="219"/>
      <c r="N375" s="220"/>
      <c r="O375" s="220"/>
      <c r="P375" s="220"/>
      <c r="Q375" s="220"/>
      <c r="R375" s="220"/>
      <c r="S375" s="220"/>
      <c r="T375" s="221"/>
      <c r="AT375" s="222" t="s">
        <v>167</v>
      </c>
      <c r="AU375" s="222" t="s">
        <v>85</v>
      </c>
      <c r="AV375" s="13" t="s">
        <v>85</v>
      </c>
      <c r="AW375" s="13" t="s">
        <v>32</v>
      </c>
      <c r="AX375" s="13" t="s">
        <v>76</v>
      </c>
      <c r="AY375" s="222" t="s">
        <v>145</v>
      </c>
    </row>
    <row r="376" spans="1:65" s="14" customFormat="1" ht="11.25">
      <c r="B376" s="223"/>
      <c r="C376" s="224"/>
      <c r="D376" s="198" t="s">
        <v>167</v>
      </c>
      <c r="E376" s="225" t="s">
        <v>1</v>
      </c>
      <c r="F376" s="226" t="s">
        <v>169</v>
      </c>
      <c r="G376" s="224"/>
      <c r="H376" s="227">
        <v>233.2</v>
      </c>
      <c r="I376" s="228"/>
      <c r="J376" s="224"/>
      <c r="K376" s="224"/>
      <c r="L376" s="229"/>
      <c r="M376" s="230"/>
      <c r="N376" s="231"/>
      <c r="O376" s="231"/>
      <c r="P376" s="231"/>
      <c r="Q376" s="231"/>
      <c r="R376" s="231"/>
      <c r="S376" s="231"/>
      <c r="T376" s="232"/>
      <c r="AT376" s="233" t="s">
        <v>167</v>
      </c>
      <c r="AU376" s="233" t="s">
        <v>85</v>
      </c>
      <c r="AV376" s="14" t="s">
        <v>152</v>
      </c>
      <c r="AW376" s="14" t="s">
        <v>32</v>
      </c>
      <c r="AX376" s="14" t="s">
        <v>8</v>
      </c>
      <c r="AY376" s="233" t="s">
        <v>145</v>
      </c>
    </row>
    <row r="377" spans="1:65" s="2" customFormat="1" ht="24.2" customHeight="1">
      <c r="A377" s="34"/>
      <c r="B377" s="35"/>
      <c r="C377" s="203" t="s">
        <v>315</v>
      </c>
      <c r="D377" s="203" t="s">
        <v>155</v>
      </c>
      <c r="E377" s="204" t="s">
        <v>207</v>
      </c>
      <c r="F377" s="205" t="s">
        <v>208</v>
      </c>
      <c r="G377" s="206" t="s">
        <v>165</v>
      </c>
      <c r="H377" s="207">
        <v>66.61</v>
      </c>
      <c r="I377" s="208"/>
      <c r="J377" s="207">
        <f>ROUND(I377*H377,0)</f>
        <v>0</v>
      </c>
      <c r="K377" s="205" t="s">
        <v>176</v>
      </c>
      <c r="L377" s="209"/>
      <c r="M377" s="210" t="s">
        <v>1</v>
      </c>
      <c r="N377" s="211" t="s">
        <v>41</v>
      </c>
      <c r="O377" s="71"/>
      <c r="P377" s="194">
        <f>O377*H377</f>
        <v>0</v>
      </c>
      <c r="Q377" s="194">
        <v>0</v>
      </c>
      <c r="R377" s="194">
        <f>Q377*H377</f>
        <v>0</v>
      </c>
      <c r="S377" s="194">
        <v>0</v>
      </c>
      <c r="T377" s="19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6" t="s">
        <v>227</v>
      </c>
      <c r="AT377" s="196" t="s">
        <v>155</v>
      </c>
      <c r="AU377" s="196" t="s">
        <v>85</v>
      </c>
      <c r="AY377" s="17" t="s">
        <v>145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7" t="s">
        <v>8</v>
      </c>
      <c r="BK377" s="197">
        <f>ROUND(I377*H377,0)</f>
        <v>0</v>
      </c>
      <c r="BL377" s="17" t="s">
        <v>190</v>
      </c>
      <c r="BM377" s="196" t="s">
        <v>511</v>
      </c>
    </row>
    <row r="378" spans="1:65" s="2" customFormat="1" ht="19.5">
      <c r="A378" s="34"/>
      <c r="B378" s="35"/>
      <c r="C378" s="36"/>
      <c r="D378" s="198" t="s">
        <v>153</v>
      </c>
      <c r="E378" s="36"/>
      <c r="F378" s="199" t="s">
        <v>208</v>
      </c>
      <c r="G378" s="36"/>
      <c r="H378" s="36"/>
      <c r="I378" s="200"/>
      <c r="J378" s="36"/>
      <c r="K378" s="36"/>
      <c r="L378" s="39"/>
      <c r="M378" s="201"/>
      <c r="N378" s="202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153</v>
      </c>
      <c r="AU378" s="17" t="s">
        <v>85</v>
      </c>
    </row>
    <row r="379" spans="1:65" s="2" customFormat="1" ht="24.2" customHeight="1">
      <c r="A379" s="34"/>
      <c r="B379" s="35"/>
      <c r="C379" s="203" t="s">
        <v>512</v>
      </c>
      <c r="D379" s="203" t="s">
        <v>155</v>
      </c>
      <c r="E379" s="204" t="s">
        <v>513</v>
      </c>
      <c r="F379" s="205" t="s">
        <v>514</v>
      </c>
      <c r="G379" s="206" t="s">
        <v>165</v>
      </c>
      <c r="H379" s="207">
        <v>183.14</v>
      </c>
      <c r="I379" s="208"/>
      <c r="J379" s="207">
        <f>ROUND(I379*H379,0)</f>
        <v>0</v>
      </c>
      <c r="K379" s="205" t="s">
        <v>176</v>
      </c>
      <c r="L379" s="209"/>
      <c r="M379" s="210" t="s">
        <v>1</v>
      </c>
      <c r="N379" s="211" t="s">
        <v>41</v>
      </c>
      <c r="O379" s="71"/>
      <c r="P379" s="194">
        <f>O379*H379</f>
        <v>0</v>
      </c>
      <c r="Q379" s="194">
        <v>0</v>
      </c>
      <c r="R379" s="194">
        <f>Q379*H379</f>
        <v>0</v>
      </c>
      <c r="S379" s="194">
        <v>0</v>
      </c>
      <c r="T379" s="19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6" t="s">
        <v>227</v>
      </c>
      <c r="AT379" s="196" t="s">
        <v>155</v>
      </c>
      <c r="AU379" s="196" t="s">
        <v>85</v>
      </c>
      <c r="AY379" s="17" t="s">
        <v>145</v>
      </c>
      <c r="BE379" s="197">
        <f>IF(N379="základní",J379,0)</f>
        <v>0</v>
      </c>
      <c r="BF379" s="197">
        <f>IF(N379="snížená",J379,0)</f>
        <v>0</v>
      </c>
      <c r="BG379" s="197">
        <f>IF(N379="zákl. přenesená",J379,0)</f>
        <v>0</v>
      </c>
      <c r="BH379" s="197">
        <f>IF(N379="sníž. přenesená",J379,0)</f>
        <v>0</v>
      </c>
      <c r="BI379" s="197">
        <f>IF(N379="nulová",J379,0)</f>
        <v>0</v>
      </c>
      <c r="BJ379" s="17" t="s">
        <v>8</v>
      </c>
      <c r="BK379" s="197">
        <f>ROUND(I379*H379,0)</f>
        <v>0</v>
      </c>
      <c r="BL379" s="17" t="s">
        <v>190</v>
      </c>
      <c r="BM379" s="196" t="s">
        <v>515</v>
      </c>
    </row>
    <row r="380" spans="1:65" s="2" customFormat="1" ht="11.25">
      <c r="A380" s="34"/>
      <c r="B380" s="35"/>
      <c r="C380" s="36"/>
      <c r="D380" s="198" t="s">
        <v>153</v>
      </c>
      <c r="E380" s="36"/>
      <c r="F380" s="199" t="s">
        <v>514</v>
      </c>
      <c r="G380" s="36"/>
      <c r="H380" s="36"/>
      <c r="I380" s="200"/>
      <c r="J380" s="36"/>
      <c r="K380" s="36"/>
      <c r="L380" s="39"/>
      <c r="M380" s="201"/>
      <c r="N380" s="202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153</v>
      </c>
      <c r="AU380" s="17" t="s">
        <v>85</v>
      </c>
    </row>
    <row r="381" spans="1:65" s="2" customFormat="1" ht="24.2" customHeight="1">
      <c r="A381" s="34"/>
      <c r="B381" s="35"/>
      <c r="C381" s="186" t="s">
        <v>516</v>
      </c>
      <c r="D381" s="186" t="s">
        <v>148</v>
      </c>
      <c r="E381" s="187" t="s">
        <v>506</v>
      </c>
      <c r="F381" s="188" t="s">
        <v>507</v>
      </c>
      <c r="G381" s="189" t="s">
        <v>165</v>
      </c>
      <c r="H381" s="190">
        <v>47</v>
      </c>
      <c r="I381" s="191"/>
      <c r="J381" s="190">
        <f>ROUND(I381*H381,0)</f>
        <v>0</v>
      </c>
      <c r="K381" s="188" t="s">
        <v>176</v>
      </c>
      <c r="L381" s="39"/>
      <c r="M381" s="192" t="s">
        <v>1</v>
      </c>
      <c r="N381" s="193" t="s">
        <v>41</v>
      </c>
      <c r="O381" s="71"/>
      <c r="P381" s="194">
        <f>O381*H381</f>
        <v>0</v>
      </c>
      <c r="Q381" s="194">
        <v>0</v>
      </c>
      <c r="R381" s="194">
        <f>Q381*H381</f>
        <v>0</v>
      </c>
      <c r="S381" s="194">
        <v>0</v>
      </c>
      <c r="T381" s="19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6" t="s">
        <v>190</v>
      </c>
      <c r="AT381" s="196" t="s">
        <v>148</v>
      </c>
      <c r="AU381" s="196" t="s">
        <v>85</v>
      </c>
      <c r="AY381" s="17" t="s">
        <v>145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7" t="s">
        <v>8</v>
      </c>
      <c r="BK381" s="197">
        <f>ROUND(I381*H381,0)</f>
        <v>0</v>
      </c>
      <c r="BL381" s="17" t="s">
        <v>190</v>
      </c>
      <c r="BM381" s="196" t="s">
        <v>517</v>
      </c>
    </row>
    <row r="382" spans="1:65" s="2" customFormat="1" ht="19.5">
      <c r="A382" s="34"/>
      <c r="B382" s="35"/>
      <c r="C382" s="36"/>
      <c r="D382" s="198" t="s">
        <v>153</v>
      </c>
      <c r="E382" s="36"/>
      <c r="F382" s="199" t="s">
        <v>509</v>
      </c>
      <c r="G382" s="36"/>
      <c r="H382" s="36"/>
      <c r="I382" s="200"/>
      <c r="J382" s="36"/>
      <c r="K382" s="36"/>
      <c r="L382" s="39"/>
      <c r="M382" s="201"/>
      <c r="N382" s="202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153</v>
      </c>
      <c r="AU382" s="17" t="s">
        <v>85</v>
      </c>
    </row>
    <row r="383" spans="1:65" s="13" customFormat="1" ht="11.25">
      <c r="B383" s="212"/>
      <c r="C383" s="213"/>
      <c r="D383" s="198" t="s">
        <v>167</v>
      </c>
      <c r="E383" s="214" t="s">
        <v>1</v>
      </c>
      <c r="F383" s="215" t="s">
        <v>518</v>
      </c>
      <c r="G383" s="213"/>
      <c r="H383" s="216">
        <v>47</v>
      </c>
      <c r="I383" s="217"/>
      <c r="J383" s="213"/>
      <c r="K383" s="213"/>
      <c r="L383" s="218"/>
      <c r="M383" s="219"/>
      <c r="N383" s="220"/>
      <c r="O383" s="220"/>
      <c r="P383" s="220"/>
      <c r="Q383" s="220"/>
      <c r="R383" s="220"/>
      <c r="S383" s="220"/>
      <c r="T383" s="221"/>
      <c r="AT383" s="222" t="s">
        <v>167</v>
      </c>
      <c r="AU383" s="222" t="s">
        <v>85</v>
      </c>
      <c r="AV383" s="13" t="s">
        <v>85</v>
      </c>
      <c r="AW383" s="13" t="s">
        <v>32</v>
      </c>
      <c r="AX383" s="13" t="s">
        <v>76</v>
      </c>
      <c r="AY383" s="222" t="s">
        <v>145</v>
      </c>
    </row>
    <row r="384" spans="1:65" s="14" customFormat="1" ht="11.25">
      <c r="B384" s="223"/>
      <c r="C384" s="224"/>
      <c r="D384" s="198" t="s">
        <v>167</v>
      </c>
      <c r="E384" s="225" t="s">
        <v>1</v>
      </c>
      <c r="F384" s="226" t="s">
        <v>169</v>
      </c>
      <c r="G384" s="224"/>
      <c r="H384" s="227">
        <v>47</v>
      </c>
      <c r="I384" s="228"/>
      <c r="J384" s="224"/>
      <c r="K384" s="224"/>
      <c r="L384" s="229"/>
      <c r="M384" s="230"/>
      <c r="N384" s="231"/>
      <c r="O384" s="231"/>
      <c r="P384" s="231"/>
      <c r="Q384" s="231"/>
      <c r="R384" s="231"/>
      <c r="S384" s="231"/>
      <c r="T384" s="232"/>
      <c r="AT384" s="233" t="s">
        <v>167</v>
      </c>
      <c r="AU384" s="233" t="s">
        <v>85</v>
      </c>
      <c r="AV384" s="14" t="s">
        <v>152</v>
      </c>
      <c r="AW384" s="14" t="s">
        <v>32</v>
      </c>
      <c r="AX384" s="14" t="s">
        <v>8</v>
      </c>
      <c r="AY384" s="233" t="s">
        <v>145</v>
      </c>
    </row>
    <row r="385" spans="1:65" s="2" customFormat="1" ht="21.75" customHeight="1">
      <c r="A385" s="34"/>
      <c r="B385" s="35"/>
      <c r="C385" s="203" t="s">
        <v>519</v>
      </c>
      <c r="D385" s="203" t="s">
        <v>155</v>
      </c>
      <c r="E385" s="204" t="s">
        <v>520</v>
      </c>
      <c r="F385" s="205" t="s">
        <v>521</v>
      </c>
      <c r="G385" s="206" t="s">
        <v>165</v>
      </c>
      <c r="H385" s="207">
        <v>49.35</v>
      </c>
      <c r="I385" s="208"/>
      <c r="J385" s="207">
        <f>ROUND(I385*H385,0)</f>
        <v>0</v>
      </c>
      <c r="K385" s="205" t="s">
        <v>176</v>
      </c>
      <c r="L385" s="209"/>
      <c r="M385" s="210" t="s">
        <v>1</v>
      </c>
      <c r="N385" s="211" t="s">
        <v>41</v>
      </c>
      <c r="O385" s="71"/>
      <c r="P385" s="194">
        <f>O385*H385</f>
        <v>0</v>
      </c>
      <c r="Q385" s="194">
        <v>0</v>
      </c>
      <c r="R385" s="194">
        <f>Q385*H385</f>
        <v>0</v>
      </c>
      <c r="S385" s="194">
        <v>0</v>
      </c>
      <c r="T385" s="195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6" t="s">
        <v>227</v>
      </c>
      <c r="AT385" s="196" t="s">
        <v>155</v>
      </c>
      <c r="AU385" s="196" t="s">
        <v>85</v>
      </c>
      <c r="AY385" s="17" t="s">
        <v>145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7" t="s">
        <v>8</v>
      </c>
      <c r="BK385" s="197">
        <f>ROUND(I385*H385,0)</f>
        <v>0</v>
      </c>
      <c r="BL385" s="17" t="s">
        <v>190</v>
      </c>
      <c r="BM385" s="196" t="s">
        <v>522</v>
      </c>
    </row>
    <row r="386" spans="1:65" s="2" customFormat="1" ht="11.25">
      <c r="A386" s="34"/>
      <c r="B386" s="35"/>
      <c r="C386" s="36"/>
      <c r="D386" s="198" t="s">
        <v>153</v>
      </c>
      <c r="E386" s="36"/>
      <c r="F386" s="199" t="s">
        <v>521</v>
      </c>
      <c r="G386" s="36"/>
      <c r="H386" s="36"/>
      <c r="I386" s="200"/>
      <c r="J386" s="36"/>
      <c r="K386" s="36"/>
      <c r="L386" s="39"/>
      <c r="M386" s="201"/>
      <c r="N386" s="202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153</v>
      </c>
      <c r="AU386" s="17" t="s">
        <v>85</v>
      </c>
    </row>
    <row r="387" spans="1:65" s="13" customFormat="1" ht="11.25">
      <c r="B387" s="212"/>
      <c r="C387" s="213"/>
      <c r="D387" s="198" t="s">
        <v>167</v>
      </c>
      <c r="E387" s="214" t="s">
        <v>1</v>
      </c>
      <c r="F387" s="215" t="s">
        <v>523</v>
      </c>
      <c r="G387" s="213"/>
      <c r="H387" s="216">
        <v>49.35</v>
      </c>
      <c r="I387" s="217"/>
      <c r="J387" s="213"/>
      <c r="K387" s="213"/>
      <c r="L387" s="218"/>
      <c r="M387" s="219"/>
      <c r="N387" s="220"/>
      <c r="O387" s="220"/>
      <c r="P387" s="220"/>
      <c r="Q387" s="220"/>
      <c r="R387" s="220"/>
      <c r="S387" s="220"/>
      <c r="T387" s="221"/>
      <c r="AT387" s="222" t="s">
        <v>167</v>
      </c>
      <c r="AU387" s="222" t="s">
        <v>85</v>
      </c>
      <c r="AV387" s="13" t="s">
        <v>85</v>
      </c>
      <c r="AW387" s="13" t="s">
        <v>32</v>
      </c>
      <c r="AX387" s="13" t="s">
        <v>76</v>
      </c>
      <c r="AY387" s="222" t="s">
        <v>145</v>
      </c>
    </row>
    <row r="388" spans="1:65" s="14" customFormat="1" ht="11.25">
      <c r="B388" s="223"/>
      <c r="C388" s="224"/>
      <c r="D388" s="198" t="s">
        <v>167</v>
      </c>
      <c r="E388" s="225" t="s">
        <v>1</v>
      </c>
      <c r="F388" s="226" t="s">
        <v>169</v>
      </c>
      <c r="G388" s="224"/>
      <c r="H388" s="227">
        <v>49.35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AT388" s="233" t="s">
        <v>167</v>
      </c>
      <c r="AU388" s="233" t="s">
        <v>85</v>
      </c>
      <c r="AV388" s="14" t="s">
        <v>152</v>
      </c>
      <c r="AW388" s="14" t="s">
        <v>32</v>
      </c>
      <c r="AX388" s="14" t="s">
        <v>8</v>
      </c>
      <c r="AY388" s="233" t="s">
        <v>145</v>
      </c>
    </row>
    <row r="389" spans="1:65" s="2" customFormat="1" ht="24.2" customHeight="1">
      <c r="A389" s="34"/>
      <c r="B389" s="35"/>
      <c r="C389" s="186" t="s">
        <v>321</v>
      </c>
      <c r="D389" s="186" t="s">
        <v>148</v>
      </c>
      <c r="E389" s="187" t="s">
        <v>524</v>
      </c>
      <c r="F389" s="188" t="s">
        <v>525</v>
      </c>
      <c r="G389" s="189" t="s">
        <v>496</v>
      </c>
      <c r="H389" s="191"/>
      <c r="I389" s="191"/>
      <c r="J389" s="190">
        <f>ROUND(I389*H389,0)</f>
        <v>0</v>
      </c>
      <c r="K389" s="188" t="s">
        <v>176</v>
      </c>
      <c r="L389" s="39"/>
      <c r="M389" s="192" t="s">
        <v>1</v>
      </c>
      <c r="N389" s="193" t="s">
        <v>41</v>
      </c>
      <c r="O389" s="71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6" t="s">
        <v>190</v>
      </c>
      <c r="AT389" s="196" t="s">
        <v>148</v>
      </c>
      <c r="AU389" s="196" t="s">
        <v>85</v>
      </c>
      <c r="AY389" s="17" t="s">
        <v>145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7" t="s">
        <v>8</v>
      </c>
      <c r="BK389" s="197">
        <f>ROUND(I389*H389,0)</f>
        <v>0</v>
      </c>
      <c r="BL389" s="17" t="s">
        <v>190</v>
      </c>
      <c r="BM389" s="196" t="s">
        <v>526</v>
      </c>
    </row>
    <row r="390" spans="1:65" s="2" customFormat="1" ht="29.25">
      <c r="A390" s="34"/>
      <c r="B390" s="35"/>
      <c r="C390" s="36"/>
      <c r="D390" s="198" t="s">
        <v>153</v>
      </c>
      <c r="E390" s="36"/>
      <c r="F390" s="199" t="s">
        <v>527</v>
      </c>
      <c r="G390" s="36"/>
      <c r="H390" s="36"/>
      <c r="I390" s="200"/>
      <c r="J390" s="36"/>
      <c r="K390" s="36"/>
      <c r="L390" s="39"/>
      <c r="M390" s="201"/>
      <c r="N390" s="202"/>
      <c r="O390" s="71"/>
      <c r="P390" s="71"/>
      <c r="Q390" s="71"/>
      <c r="R390" s="71"/>
      <c r="S390" s="71"/>
      <c r="T390" s="72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153</v>
      </c>
      <c r="AU390" s="17" t="s">
        <v>85</v>
      </c>
    </row>
    <row r="391" spans="1:65" s="12" customFormat="1" ht="22.9" customHeight="1">
      <c r="B391" s="170"/>
      <c r="C391" s="171"/>
      <c r="D391" s="172" t="s">
        <v>75</v>
      </c>
      <c r="E391" s="184" t="s">
        <v>528</v>
      </c>
      <c r="F391" s="184" t="s">
        <v>529</v>
      </c>
      <c r="G391" s="171"/>
      <c r="H391" s="171"/>
      <c r="I391" s="174"/>
      <c r="J391" s="185">
        <f>BK391</f>
        <v>0</v>
      </c>
      <c r="K391" s="171"/>
      <c r="L391" s="176"/>
      <c r="M391" s="177"/>
      <c r="N391" s="178"/>
      <c r="O391" s="178"/>
      <c r="P391" s="179">
        <f>SUM(P392:P447)</f>
        <v>0</v>
      </c>
      <c r="Q391" s="178"/>
      <c r="R391" s="179">
        <f>SUM(R392:R447)</f>
        <v>0</v>
      </c>
      <c r="S391" s="178"/>
      <c r="T391" s="180">
        <f>SUM(T392:T447)</f>
        <v>0</v>
      </c>
      <c r="AR391" s="181" t="s">
        <v>8</v>
      </c>
      <c r="AT391" s="182" t="s">
        <v>75</v>
      </c>
      <c r="AU391" s="182" t="s">
        <v>8</v>
      </c>
      <c r="AY391" s="181" t="s">
        <v>145</v>
      </c>
      <c r="BK391" s="183">
        <f>SUM(BK392:BK447)</f>
        <v>0</v>
      </c>
    </row>
    <row r="392" spans="1:65" s="2" customFormat="1" ht="37.9" customHeight="1">
      <c r="A392" s="34"/>
      <c r="B392" s="35"/>
      <c r="C392" s="186" t="s">
        <v>530</v>
      </c>
      <c r="D392" s="186" t="s">
        <v>148</v>
      </c>
      <c r="E392" s="187" t="s">
        <v>531</v>
      </c>
      <c r="F392" s="188" t="s">
        <v>532</v>
      </c>
      <c r="G392" s="189" t="s">
        <v>151</v>
      </c>
      <c r="H392" s="190">
        <v>60</v>
      </c>
      <c r="I392" s="191"/>
      <c r="J392" s="190">
        <f>ROUND(I392*H392,0)</f>
        <v>0</v>
      </c>
      <c r="K392" s="188" t="s">
        <v>1</v>
      </c>
      <c r="L392" s="39"/>
      <c r="M392" s="192" t="s">
        <v>1</v>
      </c>
      <c r="N392" s="193" t="s">
        <v>41</v>
      </c>
      <c r="O392" s="71"/>
      <c r="P392" s="194">
        <f>O392*H392</f>
        <v>0</v>
      </c>
      <c r="Q392" s="194">
        <v>0</v>
      </c>
      <c r="R392" s="194">
        <f>Q392*H392</f>
        <v>0</v>
      </c>
      <c r="S392" s="194">
        <v>0</v>
      </c>
      <c r="T392" s="195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6" t="s">
        <v>152</v>
      </c>
      <c r="AT392" s="196" t="s">
        <v>148</v>
      </c>
      <c r="AU392" s="196" t="s">
        <v>85</v>
      </c>
      <c r="AY392" s="17" t="s">
        <v>145</v>
      </c>
      <c r="BE392" s="197">
        <f>IF(N392="základní",J392,0)</f>
        <v>0</v>
      </c>
      <c r="BF392" s="197">
        <f>IF(N392="snížená",J392,0)</f>
        <v>0</v>
      </c>
      <c r="BG392" s="197">
        <f>IF(N392="zákl. přenesená",J392,0)</f>
        <v>0</v>
      </c>
      <c r="BH392" s="197">
        <f>IF(N392="sníž. přenesená",J392,0)</f>
        <v>0</v>
      </c>
      <c r="BI392" s="197">
        <f>IF(N392="nulová",J392,0)</f>
        <v>0</v>
      </c>
      <c r="BJ392" s="17" t="s">
        <v>8</v>
      </c>
      <c r="BK392" s="197">
        <f>ROUND(I392*H392,0)</f>
        <v>0</v>
      </c>
      <c r="BL392" s="17" t="s">
        <v>152</v>
      </c>
      <c r="BM392" s="196" t="s">
        <v>516</v>
      </c>
    </row>
    <row r="393" spans="1:65" s="2" customFormat="1" ht="19.5">
      <c r="A393" s="34"/>
      <c r="B393" s="35"/>
      <c r="C393" s="36"/>
      <c r="D393" s="198" t="s">
        <v>153</v>
      </c>
      <c r="E393" s="36"/>
      <c r="F393" s="199" t="s">
        <v>533</v>
      </c>
      <c r="G393" s="36"/>
      <c r="H393" s="36"/>
      <c r="I393" s="200"/>
      <c r="J393" s="36"/>
      <c r="K393" s="36"/>
      <c r="L393" s="39"/>
      <c r="M393" s="201"/>
      <c r="N393" s="202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153</v>
      </c>
      <c r="AU393" s="17" t="s">
        <v>85</v>
      </c>
    </row>
    <row r="394" spans="1:65" s="2" customFormat="1" ht="16.5" customHeight="1">
      <c r="A394" s="34"/>
      <c r="B394" s="35"/>
      <c r="C394" s="186" t="s">
        <v>326</v>
      </c>
      <c r="D394" s="186" t="s">
        <v>148</v>
      </c>
      <c r="E394" s="187" t="s">
        <v>534</v>
      </c>
      <c r="F394" s="188" t="s">
        <v>535</v>
      </c>
      <c r="G394" s="189" t="s">
        <v>151</v>
      </c>
      <c r="H394" s="190">
        <v>180</v>
      </c>
      <c r="I394" s="191"/>
      <c r="J394" s="190">
        <f>ROUND(I394*H394,0)</f>
        <v>0</v>
      </c>
      <c r="K394" s="188" t="s">
        <v>1</v>
      </c>
      <c r="L394" s="39"/>
      <c r="M394" s="192" t="s">
        <v>1</v>
      </c>
      <c r="N394" s="193" t="s">
        <v>41</v>
      </c>
      <c r="O394" s="71"/>
      <c r="P394" s="194">
        <f>O394*H394</f>
        <v>0</v>
      </c>
      <c r="Q394" s="194">
        <v>0</v>
      </c>
      <c r="R394" s="194">
        <f>Q394*H394</f>
        <v>0</v>
      </c>
      <c r="S394" s="194">
        <v>0</v>
      </c>
      <c r="T394" s="195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6" t="s">
        <v>152</v>
      </c>
      <c r="AT394" s="196" t="s">
        <v>148</v>
      </c>
      <c r="AU394" s="196" t="s">
        <v>85</v>
      </c>
      <c r="AY394" s="17" t="s">
        <v>145</v>
      </c>
      <c r="BE394" s="197">
        <f>IF(N394="základní",J394,0)</f>
        <v>0</v>
      </c>
      <c r="BF394" s="197">
        <f>IF(N394="snížená",J394,0)</f>
        <v>0</v>
      </c>
      <c r="BG394" s="197">
        <f>IF(N394="zákl. přenesená",J394,0)</f>
        <v>0</v>
      </c>
      <c r="BH394" s="197">
        <f>IF(N394="sníž. přenesená",J394,0)</f>
        <v>0</v>
      </c>
      <c r="BI394" s="197">
        <f>IF(N394="nulová",J394,0)</f>
        <v>0</v>
      </c>
      <c r="BJ394" s="17" t="s">
        <v>8</v>
      </c>
      <c r="BK394" s="197">
        <f>ROUND(I394*H394,0)</f>
        <v>0</v>
      </c>
      <c r="BL394" s="17" t="s">
        <v>152</v>
      </c>
      <c r="BM394" s="196" t="s">
        <v>536</v>
      </c>
    </row>
    <row r="395" spans="1:65" s="2" customFormat="1" ht="11.25">
      <c r="A395" s="34"/>
      <c r="B395" s="35"/>
      <c r="C395" s="36"/>
      <c r="D395" s="198" t="s">
        <v>153</v>
      </c>
      <c r="E395" s="36"/>
      <c r="F395" s="199" t="s">
        <v>535</v>
      </c>
      <c r="G395" s="36"/>
      <c r="H395" s="36"/>
      <c r="I395" s="200"/>
      <c r="J395" s="36"/>
      <c r="K395" s="36"/>
      <c r="L395" s="39"/>
      <c r="M395" s="201"/>
      <c r="N395" s="202"/>
      <c r="O395" s="71"/>
      <c r="P395" s="71"/>
      <c r="Q395" s="71"/>
      <c r="R395" s="71"/>
      <c r="S395" s="71"/>
      <c r="T395" s="72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153</v>
      </c>
      <c r="AU395" s="17" t="s">
        <v>85</v>
      </c>
    </row>
    <row r="396" spans="1:65" s="2" customFormat="1" ht="16.5" customHeight="1">
      <c r="A396" s="34"/>
      <c r="B396" s="35"/>
      <c r="C396" s="186" t="s">
        <v>537</v>
      </c>
      <c r="D396" s="186" t="s">
        <v>148</v>
      </c>
      <c r="E396" s="187" t="s">
        <v>538</v>
      </c>
      <c r="F396" s="188" t="s">
        <v>539</v>
      </c>
      <c r="G396" s="189" t="s">
        <v>151</v>
      </c>
      <c r="H396" s="190">
        <v>10</v>
      </c>
      <c r="I396" s="191"/>
      <c r="J396" s="190">
        <f>ROUND(I396*H396,0)</f>
        <v>0</v>
      </c>
      <c r="K396" s="188" t="s">
        <v>1</v>
      </c>
      <c r="L396" s="39"/>
      <c r="M396" s="192" t="s">
        <v>1</v>
      </c>
      <c r="N396" s="193" t="s">
        <v>41</v>
      </c>
      <c r="O396" s="71"/>
      <c r="P396" s="194">
        <f>O396*H396</f>
        <v>0</v>
      </c>
      <c r="Q396" s="194">
        <v>0</v>
      </c>
      <c r="R396" s="194">
        <f>Q396*H396</f>
        <v>0</v>
      </c>
      <c r="S396" s="194">
        <v>0</v>
      </c>
      <c r="T396" s="195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6" t="s">
        <v>152</v>
      </c>
      <c r="AT396" s="196" t="s">
        <v>148</v>
      </c>
      <c r="AU396" s="196" t="s">
        <v>85</v>
      </c>
      <c r="AY396" s="17" t="s">
        <v>145</v>
      </c>
      <c r="BE396" s="197">
        <f>IF(N396="základní",J396,0)</f>
        <v>0</v>
      </c>
      <c r="BF396" s="197">
        <f>IF(N396="snížená",J396,0)</f>
        <v>0</v>
      </c>
      <c r="BG396" s="197">
        <f>IF(N396="zákl. přenesená",J396,0)</f>
        <v>0</v>
      </c>
      <c r="BH396" s="197">
        <f>IF(N396="sníž. přenesená",J396,0)</f>
        <v>0</v>
      </c>
      <c r="BI396" s="197">
        <f>IF(N396="nulová",J396,0)</f>
        <v>0</v>
      </c>
      <c r="BJ396" s="17" t="s">
        <v>8</v>
      </c>
      <c r="BK396" s="197">
        <f>ROUND(I396*H396,0)</f>
        <v>0</v>
      </c>
      <c r="BL396" s="17" t="s">
        <v>152</v>
      </c>
      <c r="BM396" s="196" t="s">
        <v>170</v>
      </c>
    </row>
    <row r="397" spans="1:65" s="2" customFormat="1" ht="11.25">
      <c r="A397" s="34"/>
      <c r="B397" s="35"/>
      <c r="C397" s="36"/>
      <c r="D397" s="198" t="s">
        <v>153</v>
      </c>
      <c r="E397" s="36"/>
      <c r="F397" s="199" t="s">
        <v>539</v>
      </c>
      <c r="G397" s="36"/>
      <c r="H397" s="36"/>
      <c r="I397" s="200"/>
      <c r="J397" s="36"/>
      <c r="K397" s="36"/>
      <c r="L397" s="39"/>
      <c r="M397" s="201"/>
      <c r="N397" s="202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153</v>
      </c>
      <c r="AU397" s="17" t="s">
        <v>85</v>
      </c>
    </row>
    <row r="398" spans="1:65" s="2" customFormat="1" ht="16.5" customHeight="1">
      <c r="A398" s="34"/>
      <c r="B398" s="35"/>
      <c r="C398" s="186" t="s">
        <v>331</v>
      </c>
      <c r="D398" s="186" t="s">
        <v>148</v>
      </c>
      <c r="E398" s="187" t="s">
        <v>540</v>
      </c>
      <c r="F398" s="188" t="s">
        <v>541</v>
      </c>
      <c r="G398" s="189" t="s">
        <v>151</v>
      </c>
      <c r="H398" s="190">
        <v>70</v>
      </c>
      <c r="I398" s="191"/>
      <c r="J398" s="190">
        <f>ROUND(I398*H398,0)</f>
        <v>0</v>
      </c>
      <c r="K398" s="188" t="s">
        <v>1</v>
      </c>
      <c r="L398" s="39"/>
      <c r="M398" s="192" t="s">
        <v>1</v>
      </c>
      <c r="N398" s="193" t="s">
        <v>41</v>
      </c>
      <c r="O398" s="71"/>
      <c r="P398" s="194">
        <f>O398*H398</f>
        <v>0</v>
      </c>
      <c r="Q398" s="194">
        <v>0</v>
      </c>
      <c r="R398" s="194">
        <f>Q398*H398</f>
        <v>0</v>
      </c>
      <c r="S398" s="194">
        <v>0</v>
      </c>
      <c r="T398" s="19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6" t="s">
        <v>152</v>
      </c>
      <c r="AT398" s="196" t="s">
        <v>148</v>
      </c>
      <c r="AU398" s="196" t="s">
        <v>85</v>
      </c>
      <c r="AY398" s="17" t="s">
        <v>145</v>
      </c>
      <c r="BE398" s="197">
        <f>IF(N398="základní",J398,0)</f>
        <v>0</v>
      </c>
      <c r="BF398" s="197">
        <f>IF(N398="snížená",J398,0)</f>
        <v>0</v>
      </c>
      <c r="BG398" s="197">
        <f>IF(N398="zákl. přenesená",J398,0)</f>
        <v>0</v>
      </c>
      <c r="BH398" s="197">
        <f>IF(N398="sníž. přenesená",J398,0)</f>
        <v>0</v>
      </c>
      <c r="BI398" s="197">
        <f>IF(N398="nulová",J398,0)</f>
        <v>0</v>
      </c>
      <c r="BJ398" s="17" t="s">
        <v>8</v>
      </c>
      <c r="BK398" s="197">
        <f>ROUND(I398*H398,0)</f>
        <v>0</v>
      </c>
      <c r="BL398" s="17" t="s">
        <v>152</v>
      </c>
      <c r="BM398" s="196" t="s">
        <v>542</v>
      </c>
    </row>
    <row r="399" spans="1:65" s="2" customFormat="1" ht="11.25">
      <c r="A399" s="34"/>
      <c r="B399" s="35"/>
      <c r="C399" s="36"/>
      <c r="D399" s="198" t="s">
        <v>153</v>
      </c>
      <c r="E399" s="36"/>
      <c r="F399" s="199" t="s">
        <v>541</v>
      </c>
      <c r="G399" s="36"/>
      <c r="H399" s="36"/>
      <c r="I399" s="200"/>
      <c r="J399" s="36"/>
      <c r="K399" s="36"/>
      <c r="L399" s="39"/>
      <c r="M399" s="201"/>
      <c r="N399" s="202"/>
      <c r="O399" s="71"/>
      <c r="P399" s="71"/>
      <c r="Q399" s="71"/>
      <c r="R399" s="71"/>
      <c r="S399" s="71"/>
      <c r="T399" s="72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153</v>
      </c>
      <c r="AU399" s="17" t="s">
        <v>85</v>
      </c>
    </row>
    <row r="400" spans="1:65" s="2" customFormat="1" ht="16.5" customHeight="1">
      <c r="A400" s="34"/>
      <c r="B400" s="35"/>
      <c r="C400" s="186" t="s">
        <v>543</v>
      </c>
      <c r="D400" s="186" t="s">
        <v>148</v>
      </c>
      <c r="E400" s="187" t="s">
        <v>544</v>
      </c>
      <c r="F400" s="188" t="s">
        <v>545</v>
      </c>
      <c r="G400" s="189" t="s">
        <v>286</v>
      </c>
      <c r="H400" s="190">
        <v>6</v>
      </c>
      <c r="I400" s="191"/>
      <c r="J400" s="190">
        <f>ROUND(I400*H400,0)</f>
        <v>0</v>
      </c>
      <c r="K400" s="188" t="s">
        <v>1</v>
      </c>
      <c r="L400" s="39"/>
      <c r="M400" s="192" t="s">
        <v>1</v>
      </c>
      <c r="N400" s="193" t="s">
        <v>41</v>
      </c>
      <c r="O400" s="71"/>
      <c r="P400" s="194">
        <f>O400*H400</f>
        <v>0</v>
      </c>
      <c r="Q400" s="194">
        <v>0</v>
      </c>
      <c r="R400" s="194">
        <f>Q400*H400</f>
        <v>0</v>
      </c>
      <c r="S400" s="194">
        <v>0</v>
      </c>
      <c r="T400" s="195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6" t="s">
        <v>152</v>
      </c>
      <c r="AT400" s="196" t="s">
        <v>148</v>
      </c>
      <c r="AU400" s="196" t="s">
        <v>85</v>
      </c>
      <c r="AY400" s="17" t="s">
        <v>145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7" t="s">
        <v>8</v>
      </c>
      <c r="BK400" s="197">
        <f>ROUND(I400*H400,0)</f>
        <v>0</v>
      </c>
      <c r="BL400" s="17" t="s">
        <v>152</v>
      </c>
      <c r="BM400" s="196" t="s">
        <v>546</v>
      </c>
    </row>
    <row r="401" spans="1:65" s="2" customFormat="1" ht="11.25">
      <c r="A401" s="34"/>
      <c r="B401" s="35"/>
      <c r="C401" s="36"/>
      <c r="D401" s="198" t="s">
        <v>153</v>
      </c>
      <c r="E401" s="36"/>
      <c r="F401" s="199" t="s">
        <v>545</v>
      </c>
      <c r="G401" s="36"/>
      <c r="H401" s="36"/>
      <c r="I401" s="200"/>
      <c r="J401" s="36"/>
      <c r="K401" s="36"/>
      <c r="L401" s="39"/>
      <c r="M401" s="201"/>
      <c r="N401" s="202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153</v>
      </c>
      <c r="AU401" s="17" t="s">
        <v>85</v>
      </c>
    </row>
    <row r="402" spans="1:65" s="2" customFormat="1" ht="16.5" customHeight="1">
      <c r="A402" s="34"/>
      <c r="B402" s="35"/>
      <c r="C402" s="186" t="s">
        <v>336</v>
      </c>
      <c r="D402" s="186" t="s">
        <v>148</v>
      </c>
      <c r="E402" s="187" t="s">
        <v>547</v>
      </c>
      <c r="F402" s="188" t="s">
        <v>548</v>
      </c>
      <c r="G402" s="189" t="s">
        <v>286</v>
      </c>
      <c r="H402" s="190">
        <v>30</v>
      </c>
      <c r="I402" s="191"/>
      <c r="J402" s="190">
        <f>ROUND(I402*H402,0)</f>
        <v>0</v>
      </c>
      <c r="K402" s="188" t="s">
        <v>1</v>
      </c>
      <c r="L402" s="39"/>
      <c r="M402" s="192" t="s">
        <v>1</v>
      </c>
      <c r="N402" s="193" t="s">
        <v>41</v>
      </c>
      <c r="O402" s="71"/>
      <c r="P402" s="194">
        <f>O402*H402</f>
        <v>0</v>
      </c>
      <c r="Q402" s="194">
        <v>0</v>
      </c>
      <c r="R402" s="194">
        <f>Q402*H402</f>
        <v>0</v>
      </c>
      <c r="S402" s="194">
        <v>0</v>
      </c>
      <c r="T402" s="195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6" t="s">
        <v>152</v>
      </c>
      <c r="AT402" s="196" t="s">
        <v>148</v>
      </c>
      <c r="AU402" s="196" t="s">
        <v>85</v>
      </c>
      <c r="AY402" s="17" t="s">
        <v>145</v>
      </c>
      <c r="BE402" s="197">
        <f>IF(N402="základní",J402,0)</f>
        <v>0</v>
      </c>
      <c r="BF402" s="197">
        <f>IF(N402="snížená",J402,0)</f>
        <v>0</v>
      </c>
      <c r="BG402" s="197">
        <f>IF(N402="zákl. přenesená",J402,0)</f>
        <v>0</v>
      </c>
      <c r="BH402" s="197">
        <f>IF(N402="sníž. přenesená",J402,0)</f>
        <v>0</v>
      </c>
      <c r="BI402" s="197">
        <f>IF(N402="nulová",J402,0)</f>
        <v>0</v>
      </c>
      <c r="BJ402" s="17" t="s">
        <v>8</v>
      </c>
      <c r="BK402" s="197">
        <f>ROUND(I402*H402,0)</f>
        <v>0</v>
      </c>
      <c r="BL402" s="17" t="s">
        <v>152</v>
      </c>
      <c r="BM402" s="196" t="s">
        <v>549</v>
      </c>
    </row>
    <row r="403" spans="1:65" s="2" customFormat="1" ht="11.25">
      <c r="A403" s="34"/>
      <c r="B403" s="35"/>
      <c r="C403" s="36"/>
      <c r="D403" s="198" t="s">
        <v>153</v>
      </c>
      <c r="E403" s="36"/>
      <c r="F403" s="199" t="s">
        <v>550</v>
      </c>
      <c r="G403" s="36"/>
      <c r="H403" s="36"/>
      <c r="I403" s="200"/>
      <c r="J403" s="36"/>
      <c r="K403" s="36"/>
      <c r="L403" s="39"/>
      <c r="M403" s="201"/>
      <c r="N403" s="202"/>
      <c r="O403" s="71"/>
      <c r="P403" s="71"/>
      <c r="Q403" s="71"/>
      <c r="R403" s="71"/>
      <c r="S403" s="71"/>
      <c r="T403" s="72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153</v>
      </c>
      <c r="AU403" s="17" t="s">
        <v>85</v>
      </c>
    </row>
    <row r="404" spans="1:65" s="2" customFormat="1" ht="16.5" customHeight="1">
      <c r="A404" s="34"/>
      <c r="B404" s="35"/>
      <c r="C404" s="186" t="s">
        <v>551</v>
      </c>
      <c r="D404" s="186" t="s">
        <v>148</v>
      </c>
      <c r="E404" s="187" t="s">
        <v>552</v>
      </c>
      <c r="F404" s="188" t="s">
        <v>553</v>
      </c>
      <c r="G404" s="189" t="s">
        <v>286</v>
      </c>
      <c r="H404" s="190">
        <v>6</v>
      </c>
      <c r="I404" s="191"/>
      <c r="J404" s="190">
        <f>ROUND(I404*H404,0)</f>
        <v>0</v>
      </c>
      <c r="K404" s="188" t="s">
        <v>1</v>
      </c>
      <c r="L404" s="39"/>
      <c r="M404" s="192" t="s">
        <v>1</v>
      </c>
      <c r="N404" s="193" t="s">
        <v>41</v>
      </c>
      <c r="O404" s="71"/>
      <c r="P404" s="194">
        <f>O404*H404</f>
        <v>0</v>
      </c>
      <c r="Q404" s="194">
        <v>0</v>
      </c>
      <c r="R404" s="194">
        <f>Q404*H404</f>
        <v>0</v>
      </c>
      <c r="S404" s="194">
        <v>0</v>
      </c>
      <c r="T404" s="195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6" t="s">
        <v>152</v>
      </c>
      <c r="AT404" s="196" t="s">
        <v>148</v>
      </c>
      <c r="AU404" s="196" t="s">
        <v>85</v>
      </c>
      <c r="AY404" s="17" t="s">
        <v>145</v>
      </c>
      <c r="BE404" s="197">
        <f>IF(N404="základní",J404,0)</f>
        <v>0</v>
      </c>
      <c r="BF404" s="197">
        <f>IF(N404="snížená",J404,0)</f>
        <v>0</v>
      </c>
      <c r="BG404" s="197">
        <f>IF(N404="zákl. přenesená",J404,0)</f>
        <v>0</v>
      </c>
      <c r="BH404" s="197">
        <f>IF(N404="sníž. přenesená",J404,0)</f>
        <v>0</v>
      </c>
      <c r="BI404" s="197">
        <f>IF(N404="nulová",J404,0)</f>
        <v>0</v>
      </c>
      <c r="BJ404" s="17" t="s">
        <v>8</v>
      </c>
      <c r="BK404" s="197">
        <f>ROUND(I404*H404,0)</f>
        <v>0</v>
      </c>
      <c r="BL404" s="17" t="s">
        <v>152</v>
      </c>
      <c r="BM404" s="196" t="s">
        <v>554</v>
      </c>
    </row>
    <row r="405" spans="1:65" s="2" customFormat="1" ht="11.25">
      <c r="A405" s="34"/>
      <c r="B405" s="35"/>
      <c r="C405" s="36"/>
      <c r="D405" s="198" t="s">
        <v>153</v>
      </c>
      <c r="E405" s="36"/>
      <c r="F405" s="199" t="s">
        <v>553</v>
      </c>
      <c r="G405" s="36"/>
      <c r="H405" s="36"/>
      <c r="I405" s="200"/>
      <c r="J405" s="36"/>
      <c r="K405" s="36"/>
      <c r="L405" s="39"/>
      <c r="M405" s="201"/>
      <c r="N405" s="202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153</v>
      </c>
      <c r="AU405" s="17" t="s">
        <v>85</v>
      </c>
    </row>
    <row r="406" spans="1:65" s="2" customFormat="1" ht="16.5" customHeight="1">
      <c r="A406" s="34"/>
      <c r="B406" s="35"/>
      <c r="C406" s="186" t="s">
        <v>342</v>
      </c>
      <c r="D406" s="186" t="s">
        <v>148</v>
      </c>
      <c r="E406" s="187" t="s">
        <v>555</v>
      </c>
      <c r="F406" s="188" t="s">
        <v>556</v>
      </c>
      <c r="G406" s="189" t="s">
        <v>286</v>
      </c>
      <c r="H406" s="190">
        <v>4</v>
      </c>
      <c r="I406" s="191"/>
      <c r="J406" s="190">
        <f>ROUND(I406*H406,0)</f>
        <v>0</v>
      </c>
      <c r="K406" s="188" t="s">
        <v>1</v>
      </c>
      <c r="L406" s="39"/>
      <c r="M406" s="192" t="s">
        <v>1</v>
      </c>
      <c r="N406" s="193" t="s">
        <v>41</v>
      </c>
      <c r="O406" s="71"/>
      <c r="P406" s="194">
        <f>O406*H406</f>
        <v>0</v>
      </c>
      <c r="Q406" s="194">
        <v>0</v>
      </c>
      <c r="R406" s="194">
        <f>Q406*H406</f>
        <v>0</v>
      </c>
      <c r="S406" s="194">
        <v>0</v>
      </c>
      <c r="T406" s="195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6" t="s">
        <v>152</v>
      </c>
      <c r="AT406" s="196" t="s">
        <v>148</v>
      </c>
      <c r="AU406" s="196" t="s">
        <v>85</v>
      </c>
      <c r="AY406" s="17" t="s">
        <v>145</v>
      </c>
      <c r="BE406" s="197">
        <f>IF(N406="základní",J406,0)</f>
        <v>0</v>
      </c>
      <c r="BF406" s="197">
        <f>IF(N406="snížená",J406,0)</f>
        <v>0</v>
      </c>
      <c r="BG406" s="197">
        <f>IF(N406="zákl. přenesená",J406,0)</f>
        <v>0</v>
      </c>
      <c r="BH406" s="197">
        <f>IF(N406="sníž. přenesená",J406,0)</f>
        <v>0</v>
      </c>
      <c r="BI406" s="197">
        <f>IF(N406="nulová",J406,0)</f>
        <v>0</v>
      </c>
      <c r="BJ406" s="17" t="s">
        <v>8</v>
      </c>
      <c r="BK406" s="197">
        <f>ROUND(I406*H406,0)</f>
        <v>0</v>
      </c>
      <c r="BL406" s="17" t="s">
        <v>152</v>
      </c>
      <c r="BM406" s="196" t="s">
        <v>557</v>
      </c>
    </row>
    <row r="407" spans="1:65" s="2" customFormat="1" ht="11.25">
      <c r="A407" s="34"/>
      <c r="B407" s="35"/>
      <c r="C407" s="36"/>
      <c r="D407" s="198" t="s">
        <v>153</v>
      </c>
      <c r="E407" s="36"/>
      <c r="F407" s="199" t="s">
        <v>558</v>
      </c>
      <c r="G407" s="36"/>
      <c r="H407" s="36"/>
      <c r="I407" s="200"/>
      <c r="J407" s="36"/>
      <c r="K407" s="36"/>
      <c r="L407" s="39"/>
      <c r="M407" s="201"/>
      <c r="N407" s="202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153</v>
      </c>
      <c r="AU407" s="17" t="s">
        <v>85</v>
      </c>
    </row>
    <row r="408" spans="1:65" s="2" customFormat="1" ht="16.5" customHeight="1">
      <c r="A408" s="34"/>
      <c r="B408" s="35"/>
      <c r="C408" s="186" t="s">
        <v>559</v>
      </c>
      <c r="D408" s="186" t="s">
        <v>148</v>
      </c>
      <c r="E408" s="187" t="s">
        <v>560</v>
      </c>
      <c r="F408" s="188" t="s">
        <v>561</v>
      </c>
      <c r="G408" s="189" t="s">
        <v>286</v>
      </c>
      <c r="H408" s="190">
        <v>4</v>
      </c>
      <c r="I408" s="191"/>
      <c r="J408" s="190">
        <f>ROUND(I408*H408,0)</f>
        <v>0</v>
      </c>
      <c r="K408" s="188" t="s">
        <v>1</v>
      </c>
      <c r="L408" s="39"/>
      <c r="M408" s="192" t="s">
        <v>1</v>
      </c>
      <c r="N408" s="193" t="s">
        <v>41</v>
      </c>
      <c r="O408" s="71"/>
      <c r="P408" s="194">
        <f>O408*H408</f>
        <v>0</v>
      </c>
      <c r="Q408" s="194">
        <v>0</v>
      </c>
      <c r="R408" s="194">
        <f>Q408*H408</f>
        <v>0</v>
      </c>
      <c r="S408" s="194">
        <v>0</v>
      </c>
      <c r="T408" s="195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6" t="s">
        <v>152</v>
      </c>
      <c r="AT408" s="196" t="s">
        <v>148</v>
      </c>
      <c r="AU408" s="196" t="s">
        <v>85</v>
      </c>
      <c r="AY408" s="17" t="s">
        <v>145</v>
      </c>
      <c r="BE408" s="197">
        <f>IF(N408="základní",J408,0)</f>
        <v>0</v>
      </c>
      <c r="BF408" s="197">
        <f>IF(N408="snížená",J408,0)</f>
        <v>0</v>
      </c>
      <c r="BG408" s="197">
        <f>IF(N408="zákl. přenesená",J408,0)</f>
        <v>0</v>
      </c>
      <c r="BH408" s="197">
        <f>IF(N408="sníž. přenesená",J408,0)</f>
        <v>0</v>
      </c>
      <c r="BI408" s="197">
        <f>IF(N408="nulová",J408,0)</f>
        <v>0</v>
      </c>
      <c r="BJ408" s="17" t="s">
        <v>8</v>
      </c>
      <c r="BK408" s="197">
        <f>ROUND(I408*H408,0)</f>
        <v>0</v>
      </c>
      <c r="BL408" s="17" t="s">
        <v>152</v>
      </c>
      <c r="BM408" s="196" t="s">
        <v>562</v>
      </c>
    </row>
    <row r="409" spans="1:65" s="2" customFormat="1" ht="11.25">
      <c r="A409" s="34"/>
      <c r="B409" s="35"/>
      <c r="C409" s="36"/>
      <c r="D409" s="198" t="s">
        <v>153</v>
      </c>
      <c r="E409" s="36"/>
      <c r="F409" s="199" t="s">
        <v>561</v>
      </c>
      <c r="G409" s="36"/>
      <c r="H409" s="36"/>
      <c r="I409" s="200"/>
      <c r="J409" s="36"/>
      <c r="K409" s="36"/>
      <c r="L409" s="39"/>
      <c r="M409" s="201"/>
      <c r="N409" s="202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153</v>
      </c>
      <c r="AU409" s="17" t="s">
        <v>85</v>
      </c>
    </row>
    <row r="410" spans="1:65" s="2" customFormat="1" ht="16.5" customHeight="1">
      <c r="A410" s="34"/>
      <c r="B410" s="35"/>
      <c r="C410" s="186" t="s">
        <v>346</v>
      </c>
      <c r="D410" s="186" t="s">
        <v>148</v>
      </c>
      <c r="E410" s="187" t="s">
        <v>563</v>
      </c>
      <c r="F410" s="188" t="s">
        <v>564</v>
      </c>
      <c r="G410" s="189" t="s">
        <v>286</v>
      </c>
      <c r="H410" s="190">
        <v>12</v>
      </c>
      <c r="I410" s="191"/>
      <c r="J410" s="190">
        <f>ROUND(I410*H410,0)</f>
        <v>0</v>
      </c>
      <c r="K410" s="188" t="s">
        <v>1</v>
      </c>
      <c r="L410" s="39"/>
      <c r="M410" s="192" t="s">
        <v>1</v>
      </c>
      <c r="N410" s="193" t="s">
        <v>41</v>
      </c>
      <c r="O410" s="71"/>
      <c r="P410" s="194">
        <f>O410*H410</f>
        <v>0</v>
      </c>
      <c r="Q410" s="194">
        <v>0</v>
      </c>
      <c r="R410" s="194">
        <f>Q410*H410</f>
        <v>0</v>
      </c>
      <c r="S410" s="194">
        <v>0</v>
      </c>
      <c r="T410" s="195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6" t="s">
        <v>152</v>
      </c>
      <c r="AT410" s="196" t="s">
        <v>148</v>
      </c>
      <c r="AU410" s="196" t="s">
        <v>85</v>
      </c>
      <c r="AY410" s="17" t="s">
        <v>145</v>
      </c>
      <c r="BE410" s="197">
        <f>IF(N410="základní",J410,0)</f>
        <v>0</v>
      </c>
      <c r="BF410" s="197">
        <f>IF(N410="snížená",J410,0)</f>
        <v>0</v>
      </c>
      <c r="BG410" s="197">
        <f>IF(N410="zákl. přenesená",J410,0)</f>
        <v>0</v>
      </c>
      <c r="BH410" s="197">
        <f>IF(N410="sníž. přenesená",J410,0)</f>
        <v>0</v>
      </c>
      <c r="BI410" s="197">
        <f>IF(N410="nulová",J410,0)</f>
        <v>0</v>
      </c>
      <c r="BJ410" s="17" t="s">
        <v>8</v>
      </c>
      <c r="BK410" s="197">
        <f>ROUND(I410*H410,0)</f>
        <v>0</v>
      </c>
      <c r="BL410" s="17" t="s">
        <v>152</v>
      </c>
      <c r="BM410" s="196" t="s">
        <v>565</v>
      </c>
    </row>
    <row r="411" spans="1:65" s="2" customFormat="1" ht="11.25">
      <c r="A411" s="34"/>
      <c r="B411" s="35"/>
      <c r="C411" s="36"/>
      <c r="D411" s="198" t="s">
        <v>153</v>
      </c>
      <c r="E411" s="36"/>
      <c r="F411" s="199" t="s">
        <v>564</v>
      </c>
      <c r="G411" s="36"/>
      <c r="H411" s="36"/>
      <c r="I411" s="200"/>
      <c r="J411" s="36"/>
      <c r="K411" s="36"/>
      <c r="L411" s="39"/>
      <c r="M411" s="201"/>
      <c r="N411" s="202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153</v>
      </c>
      <c r="AU411" s="17" t="s">
        <v>85</v>
      </c>
    </row>
    <row r="412" spans="1:65" s="2" customFormat="1" ht="16.5" customHeight="1">
      <c r="A412" s="34"/>
      <c r="B412" s="35"/>
      <c r="C412" s="186" t="s">
        <v>566</v>
      </c>
      <c r="D412" s="186" t="s">
        <v>148</v>
      </c>
      <c r="E412" s="187" t="s">
        <v>567</v>
      </c>
      <c r="F412" s="188" t="s">
        <v>568</v>
      </c>
      <c r="G412" s="189" t="s">
        <v>286</v>
      </c>
      <c r="H412" s="190">
        <v>4</v>
      </c>
      <c r="I412" s="191"/>
      <c r="J412" s="190">
        <f>ROUND(I412*H412,0)</f>
        <v>0</v>
      </c>
      <c r="K412" s="188" t="s">
        <v>1</v>
      </c>
      <c r="L412" s="39"/>
      <c r="M412" s="192" t="s">
        <v>1</v>
      </c>
      <c r="N412" s="193" t="s">
        <v>41</v>
      </c>
      <c r="O412" s="71"/>
      <c r="P412" s="194">
        <f>O412*H412</f>
        <v>0</v>
      </c>
      <c r="Q412" s="194">
        <v>0</v>
      </c>
      <c r="R412" s="194">
        <f>Q412*H412</f>
        <v>0</v>
      </c>
      <c r="S412" s="194">
        <v>0</v>
      </c>
      <c r="T412" s="195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6" t="s">
        <v>152</v>
      </c>
      <c r="AT412" s="196" t="s">
        <v>148</v>
      </c>
      <c r="AU412" s="196" t="s">
        <v>85</v>
      </c>
      <c r="AY412" s="17" t="s">
        <v>145</v>
      </c>
      <c r="BE412" s="197">
        <f>IF(N412="základní",J412,0)</f>
        <v>0</v>
      </c>
      <c r="BF412" s="197">
        <f>IF(N412="snížená",J412,0)</f>
        <v>0</v>
      </c>
      <c r="BG412" s="197">
        <f>IF(N412="zákl. přenesená",J412,0)</f>
        <v>0</v>
      </c>
      <c r="BH412" s="197">
        <f>IF(N412="sníž. přenesená",J412,0)</f>
        <v>0</v>
      </c>
      <c r="BI412" s="197">
        <f>IF(N412="nulová",J412,0)</f>
        <v>0</v>
      </c>
      <c r="BJ412" s="17" t="s">
        <v>8</v>
      </c>
      <c r="BK412" s="197">
        <f>ROUND(I412*H412,0)</f>
        <v>0</v>
      </c>
      <c r="BL412" s="17" t="s">
        <v>152</v>
      </c>
      <c r="BM412" s="196" t="s">
        <v>569</v>
      </c>
    </row>
    <row r="413" spans="1:65" s="2" customFormat="1" ht="11.25">
      <c r="A413" s="34"/>
      <c r="B413" s="35"/>
      <c r="C413" s="36"/>
      <c r="D413" s="198" t="s">
        <v>153</v>
      </c>
      <c r="E413" s="36"/>
      <c r="F413" s="199" t="s">
        <v>568</v>
      </c>
      <c r="G413" s="36"/>
      <c r="H413" s="36"/>
      <c r="I413" s="200"/>
      <c r="J413" s="36"/>
      <c r="K413" s="36"/>
      <c r="L413" s="39"/>
      <c r="M413" s="201"/>
      <c r="N413" s="202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153</v>
      </c>
      <c r="AU413" s="17" t="s">
        <v>85</v>
      </c>
    </row>
    <row r="414" spans="1:65" s="2" customFormat="1" ht="37.9" customHeight="1">
      <c r="A414" s="34"/>
      <c r="B414" s="35"/>
      <c r="C414" s="186" t="s">
        <v>351</v>
      </c>
      <c r="D414" s="186" t="s">
        <v>148</v>
      </c>
      <c r="E414" s="187" t="s">
        <v>570</v>
      </c>
      <c r="F414" s="188" t="s">
        <v>571</v>
      </c>
      <c r="G414" s="189" t="s">
        <v>151</v>
      </c>
      <c r="H414" s="190">
        <v>80</v>
      </c>
      <c r="I414" s="191"/>
      <c r="J414" s="190">
        <f>ROUND(I414*H414,0)</f>
        <v>0</v>
      </c>
      <c r="K414" s="188" t="s">
        <v>1</v>
      </c>
      <c r="L414" s="39"/>
      <c r="M414" s="192" t="s">
        <v>1</v>
      </c>
      <c r="N414" s="193" t="s">
        <v>41</v>
      </c>
      <c r="O414" s="71"/>
      <c r="P414" s="194">
        <f>O414*H414</f>
        <v>0</v>
      </c>
      <c r="Q414" s="194">
        <v>0</v>
      </c>
      <c r="R414" s="194">
        <f>Q414*H414</f>
        <v>0</v>
      </c>
      <c r="S414" s="194">
        <v>0</v>
      </c>
      <c r="T414" s="195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6" t="s">
        <v>152</v>
      </c>
      <c r="AT414" s="196" t="s">
        <v>148</v>
      </c>
      <c r="AU414" s="196" t="s">
        <v>85</v>
      </c>
      <c r="AY414" s="17" t="s">
        <v>145</v>
      </c>
      <c r="BE414" s="197">
        <f>IF(N414="základní",J414,0)</f>
        <v>0</v>
      </c>
      <c r="BF414" s="197">
        <f>IF(N414="snížená",J414,0)</f>
        <v>0</v>
      </c>
      <c r="BG414" s="197">
        <f>IF(N414="zákl. přenesená",J414,0)</f>
        <v>0</v>
      </c>
      <c r="BH414" s="197">
        <f>IF(N414="sníž. přenesená",J414,0)</f>
        <v>0</v>
      </c>
      <c r="BI414" s="197">
        <f>IF(N414="nulová",J414,0)</f>
        <v>0</v>
      </c>
      <c r="BJ414" s="17" t="s">
        <v>8</v>
      </c>
      <c r="BK414" s="197">
        <f>ROUND(I414*H414,0)</f>
        <v>0</v>
      </c>
      <c r="BL414" s="17" t="s">
        <v>152</v>
      </c>
      <c r="BM414" s="196" t="s">
        <v>572</v>
      </c>
    </row>
    <row r="415" spans="1:65" s="2" customFormat="1" ht="19.5">
      <c r="A415" s="34"/>
      <c r="B415" s="35"/>
      <c r="C415" s="36"/>
      <c r="D415" s="198" t="s">
        <v>153</v>
      </c>
      <c r="E415" s="36"/>
      <c r="F415" s="199" t="s">
        <v>573</v>
      </c>
      <c r="G415" s="36"/>
      <c r="H415" s="36"/>
      <c r="I415" s="200"/>
      <c r="J415" s="36"/>
      <c r="K415" s="36"/>
      <c r="L415" s="39"/>
      <c r="M415" s="201"/>
      <c r="N415" s="202"/>
      <c r="O415" s="71"/>
      <c r="P415" s="71"/>
      <c r="Q415" s="71"/>
      <c r="R415" s="71"/>
      <c r="S415" s="71"/>
      <c r="T415" s="72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153</v>
      </c>
      <c r="AU415" s="17" t="s">
        <v>85</v>
      </c>
    </row>
    <row r="416" spans="1:65" s="2" customFormat="1" ht="16.5" customHeight="1">
      <c r="A416" s="34"/>
      <c r="B416" s="35"/>
      <c r="C416" s="186" t="s">
        <v>574</v>
      </c>
      <c r="D416" s="186" t="s">
        <v>148</v>
      </c>
      <c r="E416" s="187" t="s">
        <v>575</v>
      </c>
      <c r="F416" s="188" t="s">
        <v>576</v>
      </c>
      <c r="G416" s="189" t="s">
        <v>286</v>
      </c>
      <c r="H416" s="190">
        <v>4</v>
      </c>
      <c r="I416" s="191"/>
      <c r="J416" s="190">
        <f>ROUND(I416*H416,0)</f>
        <v>0</v>
      </c>
      <c r="K416" s="188" t="s">
        <v>1</v>
      </c>
      <c r="L416" s="39"/>
      <c r="M416" s="192" t="s">
        <v>1</v>
      </c>
      <c r="N416" s="193" t="s">
        <v>41</v>
      </c>
      <c r="O416" s="71"/>
      <c r="P416" s="194">
        <f>O416*H416</f>
        <v>0</v>
      </c>
      <c r="Q416" s="194">
        <v>0</v>
      </c>
      <c r="R416" s="194">
        <f>Q416*H416</f>
        <v>0</v>
      </c>
      <c r="S416" s="194">
        <v>0</v>
      </c>
      <c r="T416" s="195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6" t="s">
        <v>152</v>
      </c>
      <c r="AT416" s="196" t="s">
        <v>148</v>
      </c>
      <c r="AU416" s="196" t="s">
        <v>85</v>
      </c>
      <c r="AY416" s="17" t="s">
        <v>145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17" t="s">
        <v>8</v>
      </c>
      <c r="BK416" s="197">
        <f>ROUND(I416*H416,0)</f>
        <v>0</v>
      </c>
      <c r="BL416" s="17" t="s">
        <v>152</v>
      </c>
      <c r="BM416" s="196" t="s">
        <v>577</v>
      </c>
    </row>
    <row r="417" spans="1:65" s="2" customFormat="1" ht="11.25">
      <c r="A417" s="34"/>
      <c r="B417" s="35"/>
      <c r="C417" s="36"/>
      <c r="D417" s="198" t="s">
        <v>153</v>
      </c>
      <c r="E417" s="36"/>
      <c r="F417" s="199" t="s">
        <v>578</v>
      </c>
      <c r="G417" s="36"/>
      <c r="H417" s="36"/>
      <c r="I417" s="200"/>
      <c r="J417" s="36"/>
      <c r="K417" s="36"/>
      <c r="L417" s="39"/>
      <c r="M417" s="201"/>
      <c r="N417" s="202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153</v>
      </c>
      <c r="AU417" s="17" t="s">
        <v>85</v>
      </c>
    </row>
    <row r="418" spans="1:65" s="2" customFormat="1" ht="16.5" customHeight="1">
      <c r="A418" s="34"/>
      <c r="B418" s="35"/>
      <c r="C418" s="186" t="s">
        <v>355</v>
      </c>
      <c r="D418" s="186" t="s">
        <v>148</v>
      </c>
      <c r="E418" s="187" t="s">
        <v>579</v>
      </c>
      <c r="F418" s="188" t="s">
        <v>580</v>
      </c>
      <c r="G418" s="189" t="s">
        <v>286</v>
      </c>
      <c r="H418" s="190">
        <v>8</v>
      </c>
      <c r="I418" s="191"/>
      <c r="J418" s="190">
        <f>ROUND(I418*H418,0)</f>
        <v>0</v>
      </c>
      <c r="K418" s="188" t="s">
        <v>1</v>
      </c>
      <c r="L418" s="39"/>
      <c r="M418" s="192" t="s">
        <v>1</v>
      </c>
      <c r="N418" s="193" t="s">
        <v>41</v>
      </c>
      <c r="O418" s="71"/>
      <c r="P418" s="194">
        <f>O418*H418</f>
        <v>0</v>
      </c>
      <c r="Q418" s="194">
        <v>0</v>
      </c>
      <c r="R418" s="194">
        <f>Q418*H418</f>
        <v>0</v>
      </c>
      <c r="S418" s="194">
        <v>0</v>
      </c>
      <c r="T418" s="195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6" t="s">
        <v>152</v>
      </c>
      <c r="AT418" s="196" t="s">
        <v>148</v>
      </c>
      <c r="AU418" s="196" t="s">
        <v>85</v>
      </c>
      <c r="AY418" s="17" t="s">
        <v>145</v>
      </c>
      <c r="BE418" s="197">
        <f>IF(N418="základní",J418,0)</f>
        <v>0</v>
      </c>
      <c r="BF418" s="197">
        <f>IF(N418="snížená",J418,0)</f>
        <v>0</v>
      </c>
      <c r="BG418" s="197">
        <f>IF(N418="zákl. přenesená",J418,0)</f>
        <v>0</v>
      </c>
      <c r="BH418" s="197">
        <f>IF(N418="sníž. přenesená",J418,0)</f>
        <v>0</v>
      </c>
      <c r="BI418" s="197">
        <f>IF(N418="nulová",J418,0)</f>
        <v>0</v>
      </c>
      <c r="BJ418" s="17" t="s">
        <v>8</v>
      </c>
      <c r="BK418" s="197">
        <f>ROUND(I418*H418,0)</f>
        <v>0</v>
      </c>
      <c r="BL418" s="17" t="s">
        <v>152</v>
      </c>
      <c r="BM418" s="196" t="s">
        <v>581</v>
      </c>
    </row>
    <row r="419" spans="1:65" s="2" customFormat="1" ht="11.25">
      <c r="A419" s="34"/>
      <c r="B419" s="35"/>
      <c r="C419" s="36"/>
      <c r="D419" s="198" t="s">
        <v>153</v>
      </c>
      <c r="E419" s="36"/>
      <c r="F419" s="199" t="s">
        <v>580</v>
      </c>
      <c r="G419" s="36"/>
      <c r="H419" s="36"/>
      <c r="I419" s="200"/>
      <c r="J419" s="36"/>
      <c r="K419" s="36"/>
      <c r="L419" s="39"/>
      <c r="M419" s="201"/>
      <c r="N419" s="202"/>
      <c r="O419" s="71"/>
      <c r="P419" s="71"/>
      <c r="Q419" s="71"/>
      <c r="R419" s="71"/>
      <c r="S419" s="71"/>
      <c r="T419" s="72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153</v>
      </c>
      <c r="AU419" s="17" t="s">
        <v>85</v>
      </c>
    </row>
    <row r="420" spans="1:65" s="2" customFormat="1" ht="16.5" customHeight="1">
      <c r="A420" s="34"/>
      <c r="B420" s="35"/>
      <c r="C420" s="186" t="s">
        <v>582</v>
      </c>
      <c r="D420" s="186" t="s">
        <v>148</v>
      </c>
      <c r="E420" s="187" t="s">
        <v>583</v>
      </c>
      <c r="F420" s="188" t="s">
        <v>584</v>
      </c>
      <c r="G420" s="189" t="s">
        <v>286</v>
      </c>
      <c r="H420" s="190">
        <v>53</v>
      </c>
      <c r="I420" s="191"/>
      <c r="J420" s="190">
        <f>ROUND(I420*H420,0)</f>
        <v>0</v>
      </c>
      <c r="K420" s="188" t="s">
        <v>1</v>
      </c>
      <c r="L420" s="39"/>
      <c r="M420" s="192" t="s">
        <v>1</v>
      </c>
      <c r="N420" s="193" t="s">
        <v>41</v>
      </c>
      <c r="O420" s="71"/>
      <c r="P420" s="194">
        <f>O420*H420</f>
        <v>0</v>
      </c>
      <c r="Q420" s="194">
        <v>0</v>
      </c>
      <c r="R420" s="194">
        <f>Q420*H420</f>
        <v>0</v>
      </c>
      <c r="S420" s="194">
        <v>0</v>
      </c>
      <c r="T420" s="195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6" t="s">
        <v>152</v>
      </c>
      <c r="AT420" s="196" t="s">
        <v>148</v>
      </c>
      <c r="AU420" s="196" t="s">
        <v>85</v>
      </c>
      <c r="AY420" s="17" t="s">
        <v>145</v>
      </c>
      <c r="BE420" s="197">
        <f>IF(N420="základní",J420,0)</f>
        <v>0</v>
      </c>
      <c r="BF420" s="197">
        <f>IF(N420="snížená",J420,0)</f>
        <v>0</v>
      </c>
      <c r="BG420" s="197">
        <f>IF(N420="zákl. přenesená",J420,0)</f>
        <v>0</v>
      </c>
      <c r="BH420" s="197">
        <f>IF(N420="sníž. přenesená",J420,0)</f>
        <v>0</v>
      </c>
      <c r="BI420" s="197">
        <f>IF(N420="nulová",J420,0)</f>
        <v>0</v>
      </c>
      <c r="BJ420" s="17" t="s">
        <v>8</v>
      </c>
      <c r="BK420" s="197">
        <f>ROUND(I420*H420,0)</f>
        <v>0</v>
      </c>
      <c r="BL420" s="17" t="s">
        <v>152</v>
      </c>
      <c r="BM420" s="196" t="s">
        <v>585</v>
      </c>
    </row>
    <row r="421" spans="1:65" s="2" customFormat="1" ht="11.25">
      <c r="A421" s="34"/>
      <c r="B421" s="35"/>
      <c r="C421" s="36"/>
      <c r="D421" s="198" t="s">
        <v>153</v>
      </c>
      <c r="E421" s="36"/>
      <c r="F421" s="199" t="s">
        <v>584</v>
      </c>
      <c r="G421" s="36"/>
      <c r="H421" s="36"/>
      <c r="I421" s="200"/>
      <c r="J421" s="36"/>
      <c r="K421" s="36"/>
      <c r="L421" s="39"/>
      <c r="M421" s="201"/>
      <c r="N421" s="202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153</v>
      </c>
      <c r="AU421" s="17" t="s">
        <v>85</v>
      </c>
    </row>
    <row r="422" spans="1:65" s="2" customFormat="1" ht="16.5" customHeight="1">
      <c r="A422" s="34"/>
      <c r="B422" s="35"/>
      <c r="C422" s="186" t="s">
        <v>360</v>
      </c>
      <c r="D422" s="186" t="s">
        <v>148</v>
      </c>
      <c r="E422" s="187" t="s">
        <v>586</v>
      </c>
      <c r="F422" s="188" t="s">
        <v>587</v>
      </c>
      <c r="G422" s="189" t="s">
        <v>286</v>
      </c>
      <c r="H422" s="190">
        <v>80</v>
      </c>
      <c r="I422" s="191"/>
      <c r="J422" s="190">
        <f>ROUND(I422*H422,0)</f>
        <v>0</v>
      </c>
      <c r="K422" s="188" t="s">
        <v>1</v>
      </c>
      <c r="L422" s="39"/>
      <c r="M422" s="192" t="s">
        <v>1</v>
      </c>
      <c r="N422" s="193" t="s">
        <v>41</v>
      </c>
      <c r="O422" s="71"/>
      <c r="P422" s="194">
        <f>O422*H422</f>
        <v>0</v>
      </c>
      <c r="Q422" s="194">
        <v>0</v>
      </c>
      <c r="R422" s="194">
        <f>Q422*H422</f>
        <v>0</v>
      </c>
      <c r="S422" s="194">
        <v>0</v>
      </c>
      <c r="T422" s="19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6" t="s">
        <v>152</v>
      </c>
      <c r="AT422" s="196" t="s">
        <v>148</v>
      </c>
      <c r="AU422" s="196" t="s">
        <v>85</v>
      </c>
      <c r="AY422" s="17" t="s">
        <v>145</v>
      </c>
      <c r="BE422" s="197">
        <f>IF(N422="základní",J422,0)</f>
        <v>0</v>
      </c>
      <c r="BF422" s="197">
        <f>IF(N422="snížená",J422,0)</f>
        <v>0</v>
      </c>
      <c r="BG422" s="197">
        <f>IF(N422="zákl. přenesená",J422,0)</f>
        <v>0</v>
      </c>
      <c r="BH422" s="197">
        <f>IF(N422="sníž. přenesená",J422,0)</f>
        <v>0</v>
      </c>
      <c r="BI422" s="197">
        <f>IF(N422="nulová",J422,0)</f>
        <v>0</v>
      </c>
      <c r="BJ422" s="17" t="s">
        <v>8</v>
      </c>
      <c r="BK422" s="197">
        <f>ROUND(I422*H422,0)</f>
        <v>0</v>
      </c>
      <c r="BL422" s="17" t="s">
        <v>152</v>
      </c>
      <c r="BM422" s="196" t="s">
        <v>588</v>
      </c>
    </row>
    <row r="423" spans="1:65" s="2" customFormat="1" ht="11.25">
      <c r="A423" s="34"/>
      <c r="B423" s="35"/>
      <c r="C423" s="36"/>
      <c r="D423" s="198" t="s">
        <v>153</v>
      </c>
      <c r="E423" s="36"/>
      <c r="F423" s="199" t="s">
        <v>587</v>
      </c>
      <c r="G423" s="36"/>
      <c r="H423" s="36"/>
      <c r="I423" s="200"/>
      <c r="J423" s="36"/>
      <c r="K423" s="36"/>
      <c r="L423" s="39"/>
      <c r="M423" s="201"/>
      <c r="N423" s="202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153</v>
      </c>
      <c r="AU423" s="17" t="s">
        <v>85</v>
      </c>
    </row>
    <row r="424" spans="1:65" s="2" customFormat="1" ht="16.5" customHeight="1">
      <c r="A424" s="34"/>
      <c r="B424" s="35"/>
      <c r="C424" s="186" t="s">
        <v>589</v>
      </c>
      <c r="D424" s="186" t="s">
        <v>148</v>
      </c>
      <c r="E424" s="187" t="s">
        <v>590</v>
      </c>
      <c r="F424" s="188" t="s">
        <v>591</v>
      </c>
      <c r="G424" s="189" t="s">
        <v>373</v>
      </c>
      <c r="H424" s="190">
        <v>5</v>
      </c>
      <c r="I424" s="191"/>
      <c r="J424" s="190">
        <f>ROUND(I424*H424,0)</f>
        <v>0</v>
      </c>
      <c r="K424" s="188" t="s">
        <v>1</v>
      </c>
      <c r="L424" s="39"/>
      <c r="M424" s="192" t="s">
        <v>1</v>
      </c>
      <c r="N424" s="193" t="s">
        <v>41</v>
      </c>
      <c r="O424" s="71"/>
      <c r="P424" s="194">
        <f>O424*H424</f>
        <v>0</v>
      </c>
      <c r="Q424" s="194">
        <v>0</v>
      </c>
      <c r="R424" s="194">
        <f>Q424*H424</f>
        <v>0</v>
      </c>
      <c r="S424" s="194">
        <v>0</v>
      </c>
      <c r="T424" s="195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6" t="s">
        <v>152</v>
      </c>
      <c r="AT424" s="196" t="s">
        <v>148</v>
      </c>
      <c r="AU424" s="196" t="s">
        <v>85</v>
      </c>
      <c r="AY424" s="17" t="s">
        <v>145</v>
      </c>
      <c r="BE424" s="197">
        <f>IF(N424="základní",J424,0)</f>
        <v>0</v>
      </c>
      <c r="BF424" s="197">
        <f>IF(N424="snížená",J424,0)</f>
        <v>0</v>
      </c>
      <c r="BG424" s="197">
        <f>IF(N424="zákl. přenesená",J424,0)</f>
        <v>0</v>
      </c>
      <c r="BH424" s="197">
        <f>IF(N424="sníž. přenesená",J424,0)</f>
        <v>0</v>
      </c>
      <c r="BI424" s="197">
        <f>IF(N424="nulová",J424,0)</f>
        <v>0</v>
      </c>
      <c r="BJ424" s="17" t="s">
        <v>8</v>
      </c>
      <c r="BK424" s="197">
        <f>ROUND(I424*H424,0)</f>
        <v>0</v>
      </c>
      <c r="BL424" s="17" t="s">
        <v>152</v>
      </c>
      <c r="BM424" s="196" t="s">
        <v>592</v>
      </c>
    </row>
    <row r="425" spans="1:65" s="2" customFormat="1" ht="11.25">
      <c r="A425" s="34"/>
      <c r="B425" s="35"/>
      <c r="C425" s="36"/>
      <c r="D425" s="198" t="s">
        <v>153</v>
      </c>
      <c r="E425" s="36"/>
      <c r="F425" s="199" t="s">
        <v>591</v>
      </c>
      <c r="G425" s="36"/>
      <c r="H425" s="36"/>
      <c r="I425" s="200"/>
      <c r="J425" s="36"/>
      <c r="K425" s="36"/>
      <c r="L425" s="39"/>
      <c r="M425" s="201"/>
      <c r="N425" s="202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153</v>
      </c>
      <c r="AU425" s="17" t="s">
        <v>85</v>
      </c>
    </row>
    <row r="426" spans="1:65" s="2" customFormat="1" ht="16.5" customHeight="1">
      <c r="A426" s="34"/>
      <c r="B426" s="35"/>
      <c r="C426" s="186" t="s">
        <v>365</v>
      </c>
      <c r="D426" s="186" t="s">
        <v>148</v>
      </c>
      <c r="E426" s="187" t="s">
        <v>593</v>
      </c>
      <c r="F426" s="188" t="s">
        <v>594</v>
      </c>
      <c r="G426" s="189" t="s">
        <v>286</v>
      </c>
      <c r="H426" s="190">
        <v>4</v>
      </c>
      <c r="I426" s="191"/>
      <c r="J426" s="190">
        <f>ROUND(I426*H426,0)</f>
        <v>0</v>
      </c>
      <c r="K426" s="188" t="s">
        <v>1</v>
      </c>
      <c r="L426" s="39"/>
      <c r="M426" s="192" t="s">
        <v>1</v>
      </c>
      <c r="N426" s="193" t="s">
        <v>41</v>
      </c>
      <c r="O426" s="71"/>
      <c r="P426" s="194">
        <f>O426*H426</f>
        <v>0</v>
      </c>
      <c r="Q426" s="194">
        <v>0</v>
      </c>
      <c r="R426" s="194">
        <f>Q426*H426</f>
        <v>0</v>
      </c>
      <c r="S426" s="194">
        <v>0</v>
      </c>
      <c r="T426" s="19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6" t="s">
        <v>152</v>
      </c>
      <c r="AT426" s="196" t="s">
        <v>148</v>
      </c>
      <c r="AU426" s="196" t="s">
        <v>85</v>
      </c>
      <c r="AY426" s="17" t="s">
        <v>145</v>
      </c>
      <c r="BE426" s="197">
        <f>IF(N426="základní",J426,0)</f>
        <v>0</v>
      </c>
      <c r="BF426" s="197">
        <f>IF(N426="snížená",J426,0)</f>
        <v>0</v>
      </c>
      <c r="BG426" s="197">
        <f>IF(N426="zákl. přenesená",J426,0)</f>
        <v>0</v>
      </c>
      <c r="BH426" s="197">
        <f>IF(N426="sníž. přenesená",J426,0)</f>
        <v>0</v>
      </c>
      <c r="BI426" s="197">
        <f>IF(N426="nulová",J426,0)</f>
        <v>0</v>
      </c>
      <c r="BJ426" s="17" t="s">
        <v>8</v>
      </c>
      <c r="BK426" s="197">
        <f>ROUND(I426*H426,0)</f>
        <v>0</v>
      </c>
      <c r="BL426" s="17" t="s">
        <v>152</v>
      </c>
      <c r="BM426" s="196" t="s">
        <v>595</v>
      </c>
    </row>
    <row r="427" spans="1:65" s="2" customFormat="1" ht="11.25">
      <c r="A427" s="34"/>
      <c r="B427" s="35"/>
      <c r="C427" s="36"/>
      <c r="D427" s="198" t="s">
        <v>153</v>
      </c>
      <c r="E427" s="36"/>
      <c r="F427" s="199" t="s">
        <v>596</v>
      </c>
      <c r="G427" s="36"/>
      <c r="H427" s="36"/>
      <c r="I427" s="200"/>
      <c r="J427" s="36"/>
      <c r="K427" s="36"/>
      <c r="L427" s="39"/>
      <c r="M427" s="201"/>
      <c r="N427" s="202"/>
      <c r="O427" s="71"/>
      <c r="P427" s="71"/>
      <c r="Q427" s="71"/>
      <c r="R427" s="71"/>
      <c r="S427" s="71"/>
      <c r="T427" s="72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153</v>
      </c>
      <c r="AU427" s="17" t="s">
        <v>85</v>
      </c>
    </row>
    <row r="428" spans="1:65" s="2" customFormat="1" ht="16.5" customHeight="1">
      <c r="A428" s="34"/>
      <c r="B428" s="35"/>
      <c r="C428" s="186" t="s">
        <v>597</v>
      </c>
      <c r="D428" s="186" t="s">
        <v>148</v>
      </c>
      <c r="E428" s="187" t="s">
        <v>598</v>
      </c>
      <c r="F428" s="188" t="s">
        <v>599</v>
      </c>
      <c r="G428" s="189" t="s">
        <v>286</v>
      </c>
      <c r="H428" s="190">
        <v>4</v>
      </c>
      <c r="I428" s="191"/>
      <c r="J428" s="190">
        <f>ROUND(I428*H428,0)</f>
        <v>0</v>
      </c>
      <c r="K428" s="188" t="s">
        <v>1</v>
      </c>
      <c r="L428" s="39"/>
      <c r="M428" s="192" t="s">
        <v>1</v>
      </c>
      <c r="N428" s="193" t="s">
        <v>41</v>
      </c>
      <c r="O428" s="71"/>
      <c r="P428" s="194">
        <f>O428*H428</f>
        <v>0</v>
      </c>
      <c r="Q428" s="194">
        <v>0</v>
      </c>
      <c r="R428" s="194">
        <f>Q428*H428</f>
        <v>0</v>
      </c>
      <c r="S428" s="194">
        <v>0</v>
      </c>
      <c r="T428" s="195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6" t="s">
        <v>152</v>
      </c>
      <c r="AT428" s="196" t="s">
        <v>148</v>
      </c>
      <c r="AU428" s="196" t="s">
        <v>85</v>
      </c>
      <c r="AY428" s="17" t="s">
        <v>145</v>
      </c>
      <c r="BE428" s="197">
        <f>IF(N428="základní",J428,0)</f>
        <v>0</v>
      </c>
      <c r="BF428" s="197">
        <f>IF(N428="snížená",J428,0)</f>
        <v>0</v>
      </c>
      <c r="BG428" s="197">
        <f>IF(N428="zákl. přenesená",J428,0)</f>
        <v>0</v>
      </c>
      <c r="BH428" s="197">
        <f>IF(N428="sníž. přenesená",J428,0)</f>
        <v>0</v>
      </c>
      <c r="BI428" s="197">
        <f>IF(N428="nulová",J428,0)</f>
        <v>0</v>
      </c>
      <c r="BJ428" s="17" t="s">
        <v>8</v>
      </c>
      <c r="BK428" s="197">
        <f>ROUND(I428*H428,0)</f>
        <v>0</v>
      </c>
      <c r="BL428" s="17" t="s">
        <v>152</v>
      </c>
      <c r="BM428" s="196" t="s">
        <v>600</v>
      </c>
    </row>
    <row r="429" spans="1:65" s="2" customFormat="1" ht="11.25">
      <c r="A429" s="34"/>
      <c r="B429" s="35"/>
      <c r="C429" s="36"/>
      <c r="D429" s="198" t="s">
        <v>153</v>
      </c>
      <c r="E429" s="36"/>
      <c r="F429" s="199" t="s">
        <v>599</v>
      </c>
      <c r="G429" s="36"/>
      <c r="H429" s="36"/>
      <c r="I429" s="200"/>
      <c r="J429" s="36"/>
      <c r="K429" s="36"/>
      <c r="L429" s="39"/>
      <c r="M429" s="201"/>
      <c r="N429" s="202"/>
      <c r="O429" s="71"/>
      <c r="P429" s="71"/>
      <c r="Q429" s="71"/>
      <c r="R429" s="71"/>
      <c r="S429" s="71"/>
      <c r="T429" s="72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153</v>
      </c>
      <c r="AU429" s="17" t="s">
        <v>85</v>
      </c>
    </row>
    <row r="430" spans="1:65" s="2" customFormat="1" ht="16.5" customHeight="1">
      <c r="A430" s="34"/>
      <c r="B430" s="35"/>
      <c r="C430" s="186" t="s">
        <v>369</v>
      </c>
      <c r="D430" s="186" t="s">
        <v>148</v>
      </c>
      <c r="E430" s="187" t="s">
        <v>601</v>
      </c>
      <c r="F430" s="188" t="s">
        <v>602</v>
      </c>
      <c r="G430" s="189" t="s">
        <v>286</v>
      </c>
      <c r="H430" s="190">
        <v>4</v>
      </c>
      <c r="I430" s="191"/>
      <c r="J430" s="190">
        <f>ROUND(I430*H430,0)</f>
        <v>0</v>
      </c>
      <c r="K430" s="188" t="s">
        <v>1</v>
      </c>
      <c r="L430" s="39"/>
      <c r="M430" s="192" t="s">
        <v>1</v>
      </c>
      <c r="N430" s="193" t="s">
        <v>41</v>
      </c>
      <c r="O430" s="71"/>
      <c r="P430" s="194">
        <f>O430*H430</f>
        <v>0</v>
      </c>
      <c r="Q430" s="194">
        <v>0</v>
      </c>
      <c r="R430" s="194">
        <f>Q430*H430</f>
        <v>0</v>
      </c>
      <c r="S430" s="194">
        <v>0</v>
      </c>
      <c r="T430" s="19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6" t="s">
        <v>152</v>
      </c>
      <c r="AT430" s="196" t="s">
        <v>148</v>
      </c>
      <c r="AU430" s="196" t="s">
        <v>85</v>
      </c>
      <c r="AY430" s="17" t="s">
        <v>145</v>
      </c>
      <c r="BE430" s="197">
        <f>IF(N430="základní",J430,0)</f>
        <v>0</v>
      </c>
      <c r="BF430" s="197">
        <f>IF(N430="snížená",J430,0)</f>
        <v>0</v>
      </c>
      <c r="BG430" s="197">
        <f>IF(N430="zákl. přenesená",J430,0)</f>
        <v>0</v>
      </c>
      <c r="BH430" s="197">
        <f>IF(N430="sníž. přenesená",J430,0)</f>
        <v>0</v>
      </c>
      <c r="BI430" s="197">
        <f>IF(N430="nulová",J430,0)</f>
        <v>0</v>
      </c>
      <c r="BJ430" s="17" t="s">
        <v>8</v>
      </c>
      <c r="BK430" s="197">
        <f>ROUND(I430*H430,0)</f>
        <v>0</v>
      </c>
      <c r="BL430" s="17" t="s">
        <v>152</v>
      </c>
      <c r="BM430" s="196" t="s">
        <v>603</v>
      </c>
    </row>
    <row r="431" spans="1:65" s="2" customFormat="1" ht="11.25">
      <c r="A431" s="34"/>
      <c r="B431" s="35"/>
      <c r="C431" s="36"/>
      <c r="D431" s="198" t="s">
        <v>153</v>
      </c>
      <c r="E431" s="36"/>
      <c r="F431" s="199" t="s">
        <v>602</v>
      </c>
      <c r="G431" s="36"/>
      <c r="H431" s="36"/>
      <c r="I431" s="200"/>
      <c r="J431" s="36"/>
      <c r="K431" s="36"/>
      <c r="L431" s="39"/>
      <c r="M431" s="201"/>
      <c r="N431" s="202"/>
      <c r="O431" s="71"/>
      <c r="P431" s="71"/>
      <c r="Q431" s="71"/>
      <c r="R431" s="71"/>
      <c r="S431" s="71"/>
      <c r="T431" s="72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153</v>
      </c>
      <c r="AU431" s="17" t="s">
        <v>85</v>
      </c>
    </row>
    <row r="432" spans="1:65" s="2" customFormat="1" ht="66.75" customHeight="1">
      <c r="A432" s="34"/>
      <c r="B432" s="35"/>
      <c r="C432" s="186" t="s">
        <v>604</v>
      </c>
      <c r="D432" s="186" t="s">
        <v>148</v>
      </c>
      <c r="E432" s="187" t="s">
        <v>605</v>
      </c>
      <c r="F432" s="188" t="s">
        <v>606</v>
      </c>
      <c r="G432" s="189" t="s">
        <v>286</v>
      </c>
      <c r="H432" s="190">
        <v>1</v>
      </c>
      <c r="I432" s="191"/>
      <c r="J432" s="190">
        <f>ROUND(I432*H432,0)</f>
        <v>0</v>
      </c>
      <c r="K432" s="188" t="s">
        <v>1</v>
      </c>
      <c r="L432" s="39"/>
      <c r="M432" s="192" t="s">
        <v>1</v>
      </c>
      <c r="N432" s="193" t="s">
        <v>41</v>
      </c>
      <c r="O432" s="71"/>
      <c r="P432" s="194">
        <f>O432*H432</f>
        <v>0</v>
      </c>
      <c r="Q432" s="194">
        <v>0</v>
      </c>
      <c r="R432" s="194">
        <f>Q432*H432</f>
        <v>0</v>
      </c>
      <c r="S432" s="194">
        <v>0</v>
      </c>
      <c r="T432" s="195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6" t="s">
        <v>152</v>
      </c>
      <c r="AT432" s="196" t="s">
        <v>148</v>
      </c>
      <c r="AU432" s="196" t="s">
        <v>85</v>
      </c>
      <c r="AY432" s="17" t="s">
        <v>145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7" t="s">
        <v>8</v>
      </c>
      <c r="BK432" s="197">
        <f>ROUND(I432*H432,0)</f>
        <v>0</v>
      </c>
      <c r="BL432" s="17" t="s">
        <v>152</v>
      </c>
      <c r="BM432" s="196" t="s">
        <v>607</v>
      </c>
    </row>
    <row r="433" spans="1:65" s="2" customFormat="1" ht="48.75">
      <c r="A433" s="34"/>
      <c r="B433" s="35"/>
      <c r="C433" s="36"/>
      <c r="D433" s="198" t="s">
        <v>153</v>
      </c>
      <c r="E433" s="36"/>
      <c r="F433" s="199" t="s">
        <v>608</v>
      </c>
      <c r="G433" s="36"/>
      <c r="H433" s="36"/>
      <c r="I433" s="200"/>
      <c r="J433" s="36"/>
      <c r="K433" s="36"/>
      <c r="L433" s="39"/>
      <c r="M433" s="201"/>
      <c r="N433" s="202"/>
      <c r="O433" s="71"/>
      <c r="P433" s="71"/>
      <c r="Q433" s="71"/>
      <c r="R433" s="71"/>
      <c r="S433" s="71"/>
      <c r="T433" s="72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153</v>
      </c>
      <c r="AU433" s="17" t="s">
        <v>85</v>
      </c>
    </row>
    <row r="434" spans="1:65" s="2" customFormat="1" ht="16.5" customHeight="1">
      <c r="A434" s="34"/>
      <c r="B434" s="35"/>
      <c r="C434" s="186" t="s">
        <v>374</v>
      </c>
      <c r="D434" s="186" t="s">
        <v>148</v>
      </c>
      <c r="E434" s="187" t="s">
        <v>609</v>
      </c>
      <c r="F434" s="188" t="s">
        <v>610</v>
      </c>
      <c r="G434" s="189" t="s">
        <v>151</v>
      </c>
      <c r="H434" s="190">
        <v>90</v>
      </c>
      <c r="I434" s="191"/>
      <c r="J434" s="190">
        <f>ROUND(I434*H434,0)</f>
        <v>0</v>
      </c>
      <c r="K434" s="188" t="s">
        <v>1</v>
      </c>
      <c r="L434" s="39"/>
      <c r="M434" s="192" t="s">
        <v>1</v>
      </c>
      <c r="N434" s="193" t="s">
        <v>41</v>
      </c>
      <c r="O434" s="71"/>
      <c r="P434" s="194">
        <f>O434*H434</f>
        <v>0</v>
      </c>
      <c r="Q434" s="194">
        <v>0</v>
      </c>
      <c r="R434" s="194">
        <f>Q434*H434</f>
        <v>0</v>
      </c>
      <c r="S434" s="194">
        <v>0</v>
      </c>
      <c r="T434" s="195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6" t="s">
        <v>152</v>
      </c>
      <c r="AT434" s="196" t="s">
        <v>148</v>
      </c>
      <c r="AU434" s="196" t="s">
        <v>85</v>
      </c>
      <c r="AY434" s="17" t="s">
        <v>145</v>
      </c>
      <c r="BE434" s="197">
        <f>IF(N434="základní",J434,0)</f>
        <v>0</v>
      </c>
      <c r="BF434" s="197">
        <f>IF(N434="snížená",J434,0)</f>
        <v>0</v>
      </c>
      <c r="BG434" s="197">
        <f>IF(N434="zákl. přenesená",J434,0)</f>
        <v>0</v>
      </c>
      <c r="BH434" s="197">
        <f>IF(N434="sníž. přenesená",J434,0)</f>
        <v>0</v>
      </c>
      <c r="BI434" s="197">
        <f>IF(N434="nulová",J434,0)</f>
        <v>0</v>
      </c>
      <c r="BJ434" s="17" t="s">
        <v>8</v>
      </c>
      <c r="BK434" s="197">
        <f>ROUND(I434*H434,0)</f>
        <v>0</v>
      </c>
      <c r="BL434" s="17" t="s">
        <v>152</v>
      </c>
      <c r="BM434" s="196" t="s">
        <v>611</v>
      </c>
    </row>
    <row r="435" spans="1:65" s="2" customFormat="1" ht="11.25">
      <c r="A435" s="34"/>
      <c r="B435" s="35"/>
      <c r="C435" s="36"/>
      <c r="D435" s="198" t="s">
        <v>153</v>
      </c>
      <c r="E435" s="36"/>
      <c r="F435" s="199" t="s">
        <v>610</v>
      </c>
      <c r="G435" s="36"/>
      <c r="H435" s="36"/>
      <c r="I435" s="200"/>
      <c r="J435" s="36"/>
      <c r="K435" s="36"/>
      <c r="L435" s="39"/>
      <c r="M435" s="201"/>
      <c r="N435" s="202"/>
      <c r="O435" s="71"/>
      <c r="P435" s="71"/>
      <c r="Q435" s="71"/>
      <c r="R435" s="71"/>
      <c r="S435" s="71"/>
      <c r="T435" s="72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153</v>
      </c>
      <c r="AU435" s="17" t="s">
        <v>85</v>
      </c>
    </row>
    <row r="436" spans="1:65" s="2" customFormat="1" ht="21.75" customHeight="1">
      <c r="A436" s="34"/>
      <c r="B436" s="35"/>
      <c r="C436" s="186" t="s">
        <v>612</v>
      </c>
      <c r="D436" s="186" t="s">
        <v>148</v>
      </c>
      <c r="E436" s="187" t="s">
        <v>613</v>
      </c>
      <c r="F436" s="188" t="s">
        <v>614</v>
      </c>
      <c r="G436" s="189" t="s">
        <v>286</v>
      </c>
      <c r="H436" s="190">
        <v>10</v>
      </c>
      <c r="I436" s="191"/>
      <c r="J436" s="190">
        <f>ROUND(I436*H436,0)</f>
        <v>0</v>
      </c>
      <c r="K436" s="188" t="s">
        <v>1</v>
      </c>
      <c r="L436" s="39"/>
      <c r="M436" s="192" t="s">
        <v>1</v>
      </c>
      <c r="N436" s="193" t="s">
        <v>41</v>
      </c>
      <c r="O436" s="71"/>
      <c r="P436" s="194">
        <f>O436*H436</f>
        <v>0</v>
      </c>
      <c r="Q436" s="194">
        <v>0</v>
      </c>
      <c r="R436" s="194">
        <f>Q436*H436</f>
        <v>0</v>
      </c>
      <c r="S436" s="194">
        <v>0</v>
      </c>
      <c r="T436" s="195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6" t="s">
        <v>152</v>
      </c>
      <c r="AT436" s="196" t="s">
        <v>148</v>
      </c>
      <c r="AU436" s="196" t="s">
        <v>85</v>
      </c>
      <c r="AY436" s="17" t="s">
        <v>145</v>
      </c>
      <c r="BE436" s="197">
        <f>IF(N436="základní",J436,0)</f>
        <v>0</v>
      </c>
      <c r="BF436" s="197">
        <f>IF(N436="snížená",J436,0)</f>
        <v>0</v>
      </c>
      <c r="BG436" s="197">
        <f>IF(N436="zákl. přenesená",J436,0)</f>
        <v>0</v>
      </c>
      <c r="BH436" s="197">
        <f>IF(N436="sníž. přenesená",J436,0)</f>
        <v>0</v>
      </c>
      <c r="BI436" s="197">
        <f>IF(N436="nulová",J436,0)</f>
        <v>0</v>
      </c>
      <c r="BJ436" s="17" t="s">
        <v>8</v>
      </c>
      <c r="BK436" s="197">
        <f>ROUND(I436*H436,0)</f>
        <v>0</v>
      </c>
      <c r="BL436" s="17" t="s">
        <v>152</v>
      </c>
      <c r="BM436" s="196" t="s">
        <v>615</v>
      </c>
    </row>
    <row r="437" spans="1:65" s="2" customFormat="1" ht="11.25">
      <c r="A437" s="34"/>
      <c r="B437" s="35"/>
      <c r="C437" s="36"/>
      <c r="D437" s="198" t="s">
        <v>153</v>
      </c>
      <c r="E437" s="36"/>
      <c r="F437" s="199" t="s">
        <v>616</v>
      </c>
      <c r="G437" s="36"/>
      <c r="H437" s="36"/>
      <c r="I437" s="200"/>
      <c r="J437" s="36"/>
      <c r="K437" s="36"/>
      <c r="L437" s="39"/>
      <c r="M437" s="201"/>
      <c r="N437" s="202"/>
      <c r="O437" s="71"/>
      <c r="P437" s="71"/>
      <c r="Q437" s="71"/>
      <c r="R437" s="71"/>
      <c r="S437" s="71"/>
      <c r="T437" s="72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153</v>
      </c>
      <c r="AU437" s="17" t="s">
        <v>85</v>
      </c>
    </row>
    <row r="438" spans="1:65" s="2" customFormat="1" ht="55.5" customHeight="1">
      <c r="A438" s="34"/>
      <c r="B438" s="35"/>
      <c r="C438" s="186" t="s">
        <v>379</v>
      </c>
      <c r="D438" s="186" t="s">
        <v>148</v>
      </c>
      <c r="E438" s="187" t="s">
        <v>617</v>
      </c>
      <c r="F438" s="188" t="s">
        <v>618</v>
      </c>
      <c r="G438" s="189" t="s">
        <v>286</v>
      </c>
      <c r="H438" s="190">
        <v>1</v>
      </c>
      <c r="I438" s="191"/>
      <c r="J438" s="190">
        <f>ROUND(I438*H438,0)</f>
        <v>0</v>
      </c>
      <c r="K438" s="188" t="s">
        <v>1</v>
      </c>
      <c r="L438" s="39"/>
      <c r="M438" s="192" t="s">
        <v>1</v>
      </c>
      <c r="N438" s="193" t="s">
        <v>41</v>
      </c>
      <c r="O438" s="71"/>
      <c r="P438" s="194">
        <f>O438*H438</f>
        <v>0</v>
      </c>
      <c r="Q438" s="194">
        <v>0</v>
      </c>
      <c r="R438" s="194">
        <f>Q438*H438</f>
        <v>0</v>
      </c>
      <c r="S438" s="194">
        <v>0</v>
      </c>
      <c r="T438" s="195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6" t="s">
        <v>152</v>
      </c>
      <c r="AT438" s="196" t="s">
        <v>148</v>
      </c>
      <c r="AU438" s="196" t="s">
        <v>85</v>
      </c>
      <c r="AY438" s="17" t="s">
        <v>145</v>
      </c>
      <c r="BE438" s="197">
        <f>IF(N438="základní",J438,0)</f>
        <v>0</v>
      </c>
      <c r="BF438" s="197">
        <f>IF(N438="snížená",J438,0)</f>
        <v>0</v>
      </c>
      <c r="BG438" s="197">
        <f>IF(N438="zákl. přenesená",J438,0)</f>
        <v>0</v>
      </c>
      <c r="BH438" s="197">
        <f>IF(N438="sníž. přenesená",J438,0)</f>
        <v>0</v>
      </c>
      <c r="BI438" s="197">
        <f>IF(N438="nulová",J438,0)</f>
        <v>0</v>
      </c>
      <c r="BJ438" s="17" t="s">
        <v>8</v>
      </c>
      <c r="BK438" s="197">
        <f>ROUND(I438*H438,0)</f>
        <v>0</v>
      </c>
      <c r="BL438" s="17" t="s">
        <v>152</v>
      </c>
      <c r="BM438" s="196" t="s">
        <v>619</v>
      </c>
    </row>
    <row r="439" spans="1:65" s="2" customFormat="1" ht="29.25">
      <c r="A439" s="34"/>
      <c r="B439" s="35"/>
      <c r="C439" s="36"/>
      <c r="D439" s="198" t="s">
        <v>153</v>
      </c>
      <c r="E439" s="36"/>
      <c r="F439" s="199" t="s">
        <v>618</v>
      </c>
      <c r="G439" s="36"/>
      <c r="H439" s="36"/>
      <c r="I439" s="200"/>
      <c r="J439" s="36"/>
      <c r="K439" s="36"/>
      <c r="L439" s="39"/>
      <c r="M439" s="201"/>
      <c r="N439" s="202"/>
      <c r="O439" s="71"/>
      <c r="P439" s="71"/>
      <c r="Q439" s="71"/>
      <c r="R439" s="71"/>
      <c r="S439" s="71"/>
      <c r="T439" s="72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153</v>
      </c>
      <c r="AU439" s="17" t="s">
        <v>85</v>
      </c>
    </row>
    <row r="440" spans="1:65" s="2" customFormat="1" ht="16.5" customHeight="1">
      <c r="A440" s="34"/>
      <c r="B440" s="35"/>
      <c r="C440" s="186" t="s">
        <v>620</v>
      </c>
      <c r="D440" s="186" t="s">
        <v>148</v>
      </c>
      <c r="E440" s="187" t="s">
        <v>621</v>
      </c>
      <c r="F440" s="188" t="s">
        <v>622</v>
      </c>
      <c r="G440" s="189" t="s">
        <v>286</v>
      </c>
      <c r="H440" s="190">
        <v>40</v>
      </c>
      <c r="I440" s="191"/>
      <c r="J440" s="190">
        <f>ROUND(I440*H440,0)</f>
        <v>0</v>
      </c>
      <c r="K440" s="188" t="s">
        <v>1</v>
      </c>
      <c r="L440" s="39"/>
      <c r="M440" s="192" t="s">
        <v>1</v>
      </c>
      <c r="N440" s="193" t="s">
        <v>41</v>
      </c>
      <c r="O440" s="71"/>
      <c r="P440" s="194">
        <f>O440*H440</f>
        <v>0</v>
      </c>
      <c r="Q440" s="194">
        <v>0</v>
      </c>
      <c r="R440" s="194">
        <f>Q440*H440</f>
        <v>0</v>
      </c>
      <c r="S440" s="194">
        <v>0</v>
      </c>
      <c r="T440" s="195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6" t="s">
        <v>152</v>
      </c>
      <c r="AT440" s="196" t="s">
        <v>148</v>
      </c>
      <c r="AU440" s="196" t="s">
        <v>85</v>
      </c>
      <c r="AY440" s="17" t="s">
        <v>145</v>
      </c>
      <c r="BE440" s="197">
        <f>IF(N440="základní",J440,0)</f>
        <v>0</v>
      </c>
      <c r="BF440" s="197">
        <f>IF(N440="snížená",J440,0)</f>
        <v>0</v>
      </c>
      <c r="BG440" s="197">
        <f>IF(N440="zákl. přenesená",J440,0)</f>
        <v>0</v>
      </c>
      <c r="BH440" s="197">
        <f>IF(N440="sníž. přenesená",J440,0)</f>
        <v>0</v>
      </c>
      <c r="BI440" s="197">
        <f>IF(N440="nulová",J440,0)</f>
        <v>0</v>
      </c>
      <c r="BJ440" s="17" t="s">
        <v>8</v>
      </c>
      <c r="BK440" s="197">
        <f>ROUND(I440*H440,0)</f>
        <v>0</v>
      </c>
      <c r="BL440" s="17" t="s">
        <v>152</v>
      </c>
      <c r="BM440" s="196" t="s">
        <v>623</v>
      </c>
    </row>
    <row r="441" spans="1:65" s="2" customFormat="1" ht="11.25">
      <c r="A441" s="34"/>
      <c r="B441" s="35"/>
      <c r="C441" s="36"/>
      <c r="D441" s="198" t="s">
        <v>153</v>
      </c>
      <c r="E441" s="36"/>
      <c r="F441" s="199" t="s">
        <v>622</v>
      </c>
      <c r="G441" s="36"/>
      <c r="H441" s="36"/>
      <c r="I441" s="200"/>
      <c r="J441" s="36"/>
      <c r="K441" s="36"/>
      <c r="L441" s="39"/>
      <c r="M441" s="201"/>
      <c r="N441" s="202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153</v>
      </c>
      <c r="AU441" s="17" t="s">
        <v>85</v>
      </c>
    </row>
    <row r="442" spans="1:65" s="2" customFormat="1" ht="16.5" customHeight="1">
      <c r="A442" s="34"/>
      <c r="B442" s="35"/>
      <c r="C442" s="186" t="s">
        <v>26</v>
      </c>
      <c r="D442" s="186" t="s">
        <v>148</v>
      </c>
      <c r="E442" s="187" t="s">
        <v>624</v>
      </c>
      <c r="F442" s="188" t="s">
        <v>625</v>
      </c>
      <c r="G442" s="189" t="s">
        <v>286</v>
      </c>
      <c r="H442" s="190">
        <v>180</v>
      </c>
      <c r="I442" s="191"/>
      <c r="J442" s="190">
        <f>ROUND(I442*H442,0)</f>
        <v>0</v>
      </c>
      <c r="K442" s="188" t="s">
        <v>1</v>
      </c>
      <c r="L442" s="39"/>
      <c r="M442" s="192" t="s">
        <v>1</v>
      </c>
      <c r="N442" s="193" t="s">
        <v>41</v>
      </c>
      <c r="O442" s="71"/>
      <c r="P442" s="194">
        <f>O442*H442</f>
        <v>0</v>
      </c>
      <c r="Q442" s="194">
        <v>0</v>
      </c>
      <c r="R442" s="194">
        <f>Q442*H442</f>
        <v>0</v>
      </c>
      <c r="S442" s="194">
        <v>0</v>
      </c>
      <c r="T442" s="195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6" t="s">
        <v>152</v>
      </c>
      <c r="AT442" s="196" t="s">
        <v>148</v>
      </c>
      <c r="AU442" s="196" t="s">
        <v>85</v>
      </c>
      <c r="AY442" s="17" t="s">
        <v>145</v>
      </c>
      <c r="BE442" s="197">
        <f>IF(N442="základní",J442,0)</f>
        <v>0</v>
      </c>
      <c r="BF442" s="197">
        <f>IF(N442="snížená",J442,0)</f>
        <v>0</v>
      </c>
      <c r="BG442" s="197">
        <f>IF(N442="zákl. přenesená",J442,0)</f>
        <v>0</v>
      </c>
      <c r="BH442" s="197">
        <f>IF(N442="sníž. přenesená",J442,0)</f>
        <v>0</v>
      </c>
      <c r="BI442" s="197">
        <f>IF(N442="nulová",J442,0)</f>
        <v>0</v>
      </c>
      <c r="BJ442" s="17" t="s">
        <v>8</v>
      </c>
      <c r="BK442" s="197">
        <f>ROUND(I442*H442,0)</f>
        <v>0</v>
      </c>
      <c r="BL442" s="17" t="s">
        <v>152</v>
      </c>
      <c r="BM442" s="196" t="s">
        <v>626</v>
      </c>
    </row>
    <row r="443" spans="1:65" s="2" customFormat="1" ht="11.25">
      <c r="A443" s="34"/>
      <c r="B443" s="35"/>
      <c r="C443" s="36"/>
      <c r="D443" s="198" t="s">
        <v>153</v>
      </c>
      <c r="E443" s="36"/>
      <c r="F443" s="199" t="s">
        <v>625</v>
      </c>
      <c r="G443" s="36"/>
      <c r="H443" s="36"/>
      <c r="I443" s="200"/>
      <c r="J443" s="36"/>
      <c r="K443" s="36"/>
      <c r="L443" s="39"/>
      <c r="M443" s="201"/>
      <c r="N443" s="202"/>
      <c r="O443" s="71"/>
      <c r="P443" s="71"/>
      <c r="Q443" s="71"/>
      <c r="R443" s="71"/>
      <c r="S443" s="71"/>
      <c r="T443" s="72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153</v>
      </c>
      <c r="AU443" s="17" t="s">
        <v>85</v>
      </c>
    </row>
    <row r="444" spans="1:65" s="2" customFormat="1" ht="16.5" customHeight="1">
      <c r="A444" s="34"/>
      <c r="B444" s="35"/>
      <c r="C444" s="186" t="s">
        <v>627</v>
      </c>
      <c r="D444" s="186" t="s">
        <v>148</v>
      </c>
      <c r="E444" s="187" t="s">
        <v>628</v>
      </c>
      <c r="F444" s="188" t="s">
        <v>629</v>
      </c>
      <c r="G444" s="189" t="s">
        <v>165</v>
      </c>
      <c r="H444" s="190">
        <v>0.2</v>
      </c>
      <c r="I444" s="191"/>
      <c r="J444" s="190">
        <f>ROUND(I444*H444,0)</f>
        <v>0</v>
      </c>
      <c r="K444" s="188" t="s">
        <v>1</v>
      </c>
      <c r="L444" s="39"/>
      <c r="M444" s="192" t="s">
        <v>1</v>
      </c>
      <c r="N444" s="193" t="s">
        <v>41</v>
      </c>
      <c r="O444" s="71"/>
      <c r="P444" s="194">
        <f>O444*H444</f>
        <v>0</v>
      </c>
      <c r="Q444" s="194">
        <v>0</v>
      </c>
      <c r="R444" s="194">
        <f>Q444*H444</f>
        <v>0</v>
      </c>
      <c r="S444" s="194">
        <v>0</v>
      </c>
      <c r="T444" s="195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6" t="s">
        <v>152</v>
      </c>
      <c r="AT444" s="196" t="s">
        <v>148</v>
      </c>
      <c r="AU444" s="196" t="s">
        <v>85</v>
      </c>
      <c r="AY444" s="17" t="s">
        <v>145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7" t="s">
        <v>8</v>
      </c>
      <c r="BK444" s="197">
        <f>ROUND(I444*H444,0)</f>
        <v>0</v>
      </c>
      <c r="BL444" s="17" t="s">
        <v>152</v>
      </c>
      <c r="BM444" s="196" t="s">
        <v>630</v>
      </c>
    </row>
    <row r="445" spans="1:65" s="2" customFormat="1" ht="11.25">
      <c r="A445" s="34"/>
      <c r="B445" s="35"/>
      <c r="C445" s="36"/>
      <c r="D445" s="198" t="s">
        <v>153</v>
      </c>
      <c r="E445" s="36"/>
      <c r="F445" s="199" t="s">
        <v>629</v>
      </c>
      <c r="G445" s="36"/>
      <c r="H445" s="36"/>
      <c r="I445" s="200"/>
      <c r="J445" s="36"/>
      <c r="K445" s="36"/>
      <c r="L445" s="39"/>
      <c r="M445" s="201"/>
      <c r="N445" s="202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153</v>
      </c>
      <c r="AU445" s="17" t="s">
        <v>85</v>
      </c>
    </row>
    <row r="446" spans="1:65" s="2" customFormat="1" ht="16.5" customHeight="1">
      <c r="A446" s="34"/>
      <c r="B446" s="35"/>
      <c r="C446" s="186" t="s">
        <v>386</v>
      </c>
      <c r="D446" s="186" t="s">
        <v>148</v>
      </c>
      <c r="E446" s="187" t="s">
        <v>631</v>
      </c>
      <c r="F446" s="188" t="s">
        <v>632</v>
      </c>
      <c r="G446" s="189" t="s">
        <v>286</v>
      </c>
      <c r="H446" s="190">
        <v>3</v>
      </c>
      <c r="I446" s="191"/>
      <c r="J446" s="190">
        <f>ROUND(I446*H446,0)</f>
        <v>0</v>
      </c>
      <c r="K446" s="188" t="s">
        <v>1</v>
      </c>
      <c r="L446" s="39"/>
      <c r="M446" s="192" t="s">
        <v>1</v>
      </c>
      <c r="N446" s="193" t="s">
        <v>41</v>
      </c>
      <c r="O446" s="71"/>
      <c r="P446" s="194">
        <f>O446*H446</f>
        <v>0</v>
      </c>
      <c r="Q446" s="194">
        <v>0</v>
      </c>
      <c r="R446" s="194">
        <f>Q446*H446</f>
        <v>0</v>
      </c>
      <c r="S446" s="194">
        <v>0</v>
      </c>
      <c r="T446" s="195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6" t="s">
        <v>152</v>
      </c>
      <c r="AT446" s="196" t="s">
        <v>148</v>
      </c>
      <c r="AU446" s="196" t="s">
        <v>85</v>
      </c>
      <c r="AY446" s="17" t="s">
        <v>145</v>
      </c>
      <c r="BE446" s="197">
        <f>IF(N446="základní",J446,0)</f>
        <v>0</v>
      </c>
      <c r="BF446" s="197">
        <f>IF(N446="snížená",J446,0)</f>
        <v>0</v>
      </c>
      <c r="BG446" s="197">
        <f>IF(N446="zákl. přenesená",J446,0)</f>
        <v>0</v>
      </c>
      <c r="BH446" s="197">
        <f>IF(N446="sníž. přenesená",J446,0)</f>
        <v>0</v>
      </c>
      <c r="BI446" s="197">
        <f>IF(N446="nulová",J446,0)</f>
        <v>0</v>
      </c>
      <c r="BJ446" s="17" t="s">
        <v>8</v>
      </c>
      <c r="BK446" s="197">
        <f>ROUND(I446*H446,0)</f>
        <v>0</v>
      </c>
      <c r="BL446" s="17" t="s">
        <v>152</v>
      </c>
      <c r="BM446" s="196" t="s">
        <v>633</v>
      </c>
    </row>
    <row r="447" spans="1:65" s="2" customFormat="1" ht="11.25">
      <c r="A447" s="34"/>
      <c r="B447" s="35"/>
      <c r="C447" s="36"/>
      <c r="D447" s="198" t="s">
        <v>153</v>
      </c>
      <c r="E447" s="36"/>
      <c r="F447" s="199" t="s">
        <v>632</v>
      </c>
      <c r="G447" s="36"/>
      <c r="H447" s="36"/>
      <c r="I447" s="200"/>
      <c r="J447" s="36"/>
      <c r="K447" s="36"/>
      <c r="L447" s="39"/>
      <c r="M447" s="201"/>
      <c r="N447" s="202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153</v>
      </c>
      <c r="AU447" s="17" t="s">
        <v>85</v>
      </c>
    </row>
    <row r="448" spans="1:65" s="12" customFormat="1" ht="22.9" customHeight="1">
      <c r="B448" s="170"/>
      <c r="C448" s="171"/>
      <c r="D448" s="172" t="s">
        <v>75</v>
      </c>
      <c r="E448" s="184" t="s">
        <v>634</v>
      </c>
      <c r="F448" s="184" t="s">
        <v>635</v>
      </c>
      <c r="G448" s="171"/>
      <c r="H448" s="171"/>
      <c r="I448" s="174"/>
      <c r="J448" s="185">
        <f>BK448</f>
        <v>0</v>
      </c>
      <c r="K448" s="171"/>
      <c r="L448" s="176"/>
      <c r="M448" s="177"/>
      <c r="N448" s="178"/>
      <c r="O448" s="178"/>
      <c r="P448" s="179">
        <f>SUM(P449:P510)</f>
        <v>0</v>
      </c>
      <c r="Q448" s="178"/>
      <c r="R448" s="179">
        <f>SUM(R449:R510)</f>
        <v>0</v>
      </c>
      <c r="S448" s="178"/>
      <c r="T448" s="180">
        <f>SUM(T449:T510)</f>
        <v>0</v>
      </c>
      <c r="AR448" s="181" t="s">
        <v>8</v>
      </c>
      <c r="AT448" s="182" t="s">
        <v>75</v>
      </c>
      <c r="AU448" s="182" t="s">
        <v>8</v>
      </c>
      <c r="AY448" s="181" t="s">
        <v>145</v>
      </c>
      <c r="BK448" s="183">
        <f>SUM(BK449:BK510)</f>
        <v>0</v>
      </c>
    </row>
    <row r="449" spans="1:65" s="2" customFormat="1" ht="49.15" customHeight="1">
      <c r="A449" s="34"/>
      <c r="B449" s="35"/>
      <c r="C449" s="186" t="s">
        <v>636</v>
      </c>
      <c r="D449" s="186" t="s">
        <v>148</v>
      </c>
      <c r="E449" s="187" t="s">
        <v>637</v>
      </c>
      <c r="F449" s="188" t="s">
        <v>638</v>
      </c>
      <c r="G449" s="189" t="s">
        <v>151</v>
      </c>
      <c r="H449" s="190">
        <v>140</v>
      </c>
      <c r="I449" s="191"/>
      <c r="J449" s="190">
        <f>ROUND(I449*H449,0)</f>
        <v>0</v>
      </c>
      <c r="K449" s="188" t="s">
        <v>1</v>
      </c>
      <c r="L449" s="39"/>
      <c r="M449" s="192" t="s">
        <v>1</v>
      </c>
      <c r="N449" s="193" t="s">
        <v>41</v>
      </c>
      <c r="O449" s="71"/>
      <c r="P449" s="194">
        <f>O449*H449</f>
        <v>0</v>
      </c>
      <c r="Q449" s="194">
        <v>0</v>
      </c>
      <c r="R449" s="194">
        <f>Q449*H449</f>
        <v>0</v>
      </c>
      <c r="S449" s="194">
        <v>0</v>
      </c>
      <c r="T449" s="195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6" t="s">
        <v>152</v>
      </c>
      <c r="AT449" s="196" t="s">
        <v>148</v>
      </c>
      <c r="AU449" s="196" t="s">
        <v>85</v>
      </c>
      <c r="AY449" s="17" t="s">
        <v>145</v>
      </c>
      <c r="BE449" s="197">
        <f>IF(N449="základní",J449,0)</f>
        <v>0</v>
      </c>
      <c r="BF449" s="197">
        <f>IF(N449="snížená",J449,0)</f>
        <v>0</v>
      </c>
      <c r="BG449" s="197">
        <f>IF(N449="zákl. přenesená",J449,0)</f>
        <v>0</v>
      </c>
      <c r="BH449" s="197">
        <f>IF(N449="sníž. přenesená",J449,0)</f>
        <v>0</v>
      </c>
      <c r="BI449" s="197">
        <f>IF(N449="nulová",J449,0)</f>
        <v>0</v>
      </c>
      <c r="BJ449" s="17" t="s">
        <v>8</v>
      </c>
      <c r="BK449" s="197">
        <f>ROUND(I449*H449,0)</f>
        <v>0</v>
      </c>
      <c r="BL449" s="17" t="s">
        <v>152</v>
      </c>
      <c r="BM449" s="196" t="s">
        <v>639</v>
      </c>
    </row>
    <row r="450" spans="1:65" s="2" customFormat="1" ht="29.25">
      <c r="A450" s="34"/>
      <c r="B450" s="35"/>
      <c r="C450" s="36"/>
      <c r="D450" s="198" t="s">
        <v>153</v>
      </c>
      <c r="E450" s="36"/>
      <c r="F450" s="199" t="s">
        <v>640</v>
      </c>
      <c r="G450" s="36"/>
      <c r="H450" s="36"/>
      <c r="I450" s="200"/>
      <c r="J450" s="36"/>
      <c r="K450" s="36"/>
      <c r="L450" s="39"/>
      <c r="M450" s="201"/>
      <c r="N450" s="202"/>
      <c r="O450" s="71"/>
      <c r="P450" s="71"/>
      <c r="Q450" s="71"/>
      <c r="R450" s="71"/>
      <c r="S450" s="71"/>
      <c r="T450" s="72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153</v>
      </c>
      <c r="AU450" s="17" t="s">
        <v>85</v>
      </c>
    </row>
    <row r="451" spans="1:65" s="2" customFormat="1" ht="44.25" customHeight="1">
      <c r="A451" s="34"/>
      <c r="B451" s="35"/>
      <c r="C451" s="186" t="s">
        <v>391</v>
      </c>
      <c r="D451" s="186" t="s">
        <v>148</v>
      </c>
      <c r="E451" s="187" t="s">
        <v>641</v>
      </c>
      <c r="F451" s="188" t="s">
        <v>642</v>
      </c>
      <c r="G451" s="189" t="s">
        <v>151</v>
      </c>
      <c r="H451" s="190">
        <v>90</v>
      </c>
      <c r="I451" s="191"/>
      <c r="J451" s="190">
        <f>ROUND(I451*H451,0)</f>
        <v>0</v>
      </c>
      <c r="K451" s="188" t="s">
        <v>1</v>
      </c>
      <c r="L451" s="39"/>
      <c r="M451" s="192" t="s">
        <v>1</v>
      </c>
      <c r="N451" s="193" t="s">
        <v>41</v>
      </c>
      <c r="O451" s="71"/>
      <c r="P451" s="194">
        <f>O451*H451</f>
        <v>0</v>
      </c>
      <c r="Q451" s="194">
        <v>0</v>
      </c>
      <c r="R451" s="194">
        <f>Q451*H451</f>
        <v>0</v>
      </c>
      <c r="S451" s="194">
        <v>0</v>
      </c>
      <c r="T451" s="19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6" t="s">
        <v>152</v>
      </c>
      <c r="AT451" s="196" t="s">
        <v>148</v>
      </c>
      <c r="AU451" s="196" t="s">
        <v>85</v>
      </c>
      <c r="AY451" s="17" t="s">
        <v>145</v>
      </c>
      <c r="BE451" s="197">
        <f>IF(N451="základní",J451,0)</f>
        <v>0</v>
      </c>
      <c r="BF451" s="197">
        <f>IF(N451="snížená",J451,0)</f>
        <v>0</v>
      </c>
      <c r="BG451" s="197">
        <f>IF(N451="zákl. přenesená",J451,0)</f>
        <v>0</v>
      </c>
      <c r="BH451" s="197">
        <f>IF(N451="sníž. přenesená",J451,0)</f>
        <v>0</v>
      </c>
      <c r="BI451" s="197">
        <f>IF(N451="nulová",J451,0)</f>
        <v>0</v>
      </c>
      <c r="BJ451" s="17" t="s">
        <v>8</v>
      </c>
      <c r="BK451" s="197">
        <f>ROUND(I451*H451,0)</f>
        <v>0</v>
      </c>
      <c r="BL451" s="17" t="s">
        <v>152</v>
      </c>
      <c r="BM451" s="196" t="s">
        <v>643</v>
      </c>
    </row>
    <row r="452" spans="1:65" s="2" customFormat="1" ht="29.25">
      <c r="A452" s="34"/>
      <c r="B452" s="35"/>
      <c r="C452" s="36"/>
      <c r="D452" s="198" t="s">
        <v>153</v>
      </c>
      <c r="E452" s="36"/>
      <c r="F452" s="199" t="s">
        <v>644</v>
      </c>
      <c r="G452" s="36"/>
      <c r="H452" s="36"/>
      <c r="I452" s="200"/>
      <c r="J452" s="36"/>
      <c r="K452" s="36"/>
      <c r="L452" s="39"/>
      <c r="M452" s="201"/>
      <c r="N452" s="202"/>
      <c r="O452" s="71"/>
      <c r="P452" s="71"/>
      <c r="Q452" s="71"/>
      <c r="R452" s="71"/>
      <c r="S452" s="71"/>
      <c r="T452" s="72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153</v>
      </c>
      <c r="AU452" s="17" t="s">
        <v>85</v>
      </c>
    </row>
    <row r="453" spans="1:65" s="2" customFormat="1" ht="44.25" customHeight="1">
      <c r="A453" s="34"/>
      <c r="B453" s="35"/>
      <c r="C453" s="186" t="s">
        <v>645</v>
      </c>
      <c r="D453" s="186" t="s">
        <v>148</v>
      </c>
      <c r="E453" s="187" t="s">
        <v>641</v>
      </c>
      <c r="F453" s="188" t="s">
        <v>642</v>
      </c>
      <c r="G453" s="189" t="s">
        <v>151</v>
      </c>
      <c r="H453" s="190">
        <v>90</v>
      </c>
      <c r="I453" s="191"/>
      <c r="J453" s="190">
        <f>ROUND(I453*H453,0)</f>
        <v>0</v>
      </c>
      <c r="K453" s="188" t="s">
        <v>1</v>
      </c>
      <c r="L453" s="39"/>
      <c r="M453" s="192" t="s">
        <v>1</v>
      </c>
      <c r="N453" s="193" t="s">
        <v>41</v>
      </c>
      <c r="O453" s="71"/>
      <c r="P453" s="194">
        <f>O453*H453</f>
        <v>0</v>
      </c>
      <c r="Q453" s="194">
        <v>0</v>
      </c>
      <c r="R453" s="194">
        <f>Q453*H453</f>
        <v>0</v>
      </c>
      <c r="S453" s="194">
        <v>0</v>
      </c>
      <c r="T453" s="195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6" t="s">
        <v>152</v>
      </c>
      <c r="AT453" s="196" t="s">
        <v>148</v>
      </c>
      <c r="AU453" s="196" t="s">
        <v>85</v>
      </c>
      <c r="AY453" s="17" t="s">
        <v>145</v>
      </c>
      <c r="BE453" s="197">
        <f>IF(N453="základní",J453,0)</f>
        <v>0</v>
      </c>
      <c r="BF453" s="197">
        <f>IF(N453="snížená",J453,0)</f>
        <v>0</v>
      </c>
      <c r="BG453" s="197">
        <f>IF(N453="zákl. přenesená",J453,0)</f>
        <v>0</v>
      </c>
      <c r="BH453" s="197">
        <f>IF(N453="sníž. přenesená",J453,0)</f>
        <v>0</v>
      </c>
      <c r="BI453" s="197">
        <f>IF(N453="nulová",J453,0)</f>
        <v>0</v>
      </c>
      <c r="BJ453" s="17" t="s">
        <v>8</v>
      </c>
      <c r="BK453" s="197">
        <f>ROUND(I453*H453,0)</f>
        <v>0</v>
      </c>
      <c r="BL453" s="17" t="s">
        <v>152</v>
      </c>
      <c r="BM453" s="196" t="s">
        <v>646</v>
      </c>
    </row>
    <row r="454" spans="1:65" s="2" customFormat="1" ht="29.25">
      <c r="A454" s="34"/>
      <c r="B454" s="35"/>
      <c r="C454" s="36"/>
      <c r="D454" s="198" t="s">
        <v>153</v>
      </c>
      <c r="E454" s="36"/>
      <c r="F454" s="199" t="s">
        <v>644</v>
      </c>
      <c r="G454" s="36"/>
      <c r="H454" s="36"/>
      <c r="I454" s="200"/>
      <c r="J454" s="36"/>
      <c r="K454" s="36"/>
      <c r="L454" s="39"/>
      <c r="M454" s="201"/>
      <c r="N454" s="202"/>
      <c r="O454" s="71"/>
      <c r="P454" s="71"/>
      <c r="Q454" s="71"/>
      <c r="R454" s="71"/>
      <c r="S454" s="71"/>
      <c r="T454" s="72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153</v>
      </c>
      <c r="AU454" s="17" t="s">
        <v>85</v>
      </c>
    </row>
    <row r="455" spans="1:65" s="2" customFormat="1" ht="16.5" customHeight="1">
      <c r="A455" s="34"/>
      <c r="B455" s="35"/>
      <c r="C455" s="186" t="s">
        <v>395</v>
      </c>
      <c r="D455" s="186" t="s">
        <v>148</v>
      </c>
      <c r="E455" s="187" t="s">
        <v>647</v>
      </c>
      <c r="F455" s="188" t="s">
        <v>648</v>
      </c>
      <c r="G455" s="189" t="s">
        <v>649</v>
      </c>
      <c r="H455" s="190">
        <v>4</v>
      </c>
      <c r="I455" s="191"/>
      <c r="J455" s="190">
        <f>ROUND(I455*H455,0)</f>
        <v>0</v>
      </c>
      <c r="K455" s="188" t="s">
        <v>1</v>
      </c>
      <c r="L455" s="39"/>
      <c r="M455" s="192" t="s">
        <v>1</v>
      </c>
      <c r="N455" s="193" t="s">
        <v>41</v>
      </c>
      <c r="O455" s="71"/>
      <c r="P455" s="194">
        <f>O455*H455</f>
        <v>0</v>
      </c>
      <c r="Q455" s="194">
        <v>0</v>
      </c>
      <c r="R455" s="194">
        <f>Q455*H455</f>
        <v>0</v>
      </c>
      <c r="S455" s="194">
        <v>0</v>
      </c>
      <c r="T455" s="19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6" t="s">
        <v>152</v>
      </c>
      <c r="AT455" s="196" t="s">
        <v>148</v>
      </c>
      <c r="AU455" s="196" t="s">
        <v>85</v>
      </c>
      <c r="AY455" s="17" t="s">
        <v>145</v>
      </c>
      <c r="BE455" s="197">
        <f>IF(N455="základní",J455,0)</f>
        <v>0</v>
      </c>
      <c r="BF455" s="197">
        <f>IF(N455="snížená",J455,0)</f>
        <v>0</v>
      </c>
      <c r="BG455" s="197">
        <f>IF(N455="zákl. přenesená",J455,0)</f>
        <v>0</v>
      </c>
      <c r="BH455" s="197">
        <f>IF(N455="sníž. přenesená",J455,0)</f>
        <v>0</v>
      </c>
      <c r="BI455" s="197">
        <f>IF(N455="nulová",J455,0)</f>
        <v>0</v>
      </c>
      <c r="BJ455" s="17" t="s">
        <v>8</v>
      </c>
      <c r="BK455" s="197">
        <f>ROUND(I455*H455,0)</f>
        <v>0</v>
      </c>
      <c r="BL455" s="17" t="s">
        <v>152</v>
      </c>
      <c r="BM455" s="196" t="s">
        <v>650</v>
      </c>
    </row>
    <row r="456" spans="1:65" s="2" customFormat="1" ht="11.25">
      <c r="A456" s="34"/>
      <c r="B456" s="35"/>
      <c r="C456" s="36"/>
      <c r="D456" s="198" t="s">
        <v>153</v>
      </c>
      <c r="E456" s="36"/>
      <c r="F456" s="199" t="s">
        <v>651</v>
      </c>
      <c r="G456" s="36"/>
      <c r="H456" s="36"/>
      <c r="I456" s="200"/>
      <c r="J456" s="36"/>
      <c r="K456" s="36"/>
      <c r="L456" s="39"/>
      <c r="M456" s="201"/>
      <c r="N456" s="202"/>
      <c r="O456" s="71"/>
      <c r="P456" s="71"/>
      <c r="Q456" s="71"/>
      <c r="R456" s="71"/>
      <c r="S456" s="71"/>
      <c r="T456" s="72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153</v>
      </c>
      <c r="AU456" s="17" t="s">
        <v>85</v>
      </c>
    </row>
    <row r="457" spans="1:65" s="2" customFormat="1" ht="44.25" customHeight="1">
      <c r="A457" s="34"/>
      <c r="B457" s="35"/>
      <c r="C457" s="186" t="s">
        <v>652</v>
      </c>
      <c r="D457" s="186" t="s">
        <v>148</v>
      </c>
      <c r="E457" s="187" t="s">
        <v>653</v>
      </c>
      <c r="F457" s="188" t="s">
        <v>654</v>
      </c>
      <c r="G457" s="189" t="s">
        <v>286</v>
      </c>
      <c r="H457" s="190">
        <v>10</v>
      </c>
      <c r="I457" s="191"/>
      <c r="J457" s="190">
        <f>ROUND(I457*H457,0)</f>
        <v>0</v>
      </c>
      <c r="K457" s="188" t="s">
        <v>1</v>
      </c>
      <c r="L457" s="39"/>
      <c r="M457" s="192" t="s">
        <v>1</v>
      </c>
      <c r="N457" s="193" t="s">
        <v>41</v>
      </c>
      <c r="O457" s="71"/>
      <c r="P457" s="194">
        <f>O457*H457</f>
        <v>0</v>
      </c>
      <c r="Q457" s="194">
        <v>0</v>
      </c>
      <c r="R457" s="194">
        <f>Q457*H457</f>
        <v>0</v>
      </c>
      <c r="S457" s="194">
        <v>0</v>
      </c>
      <c r="T457" s="19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6" t="s">
        <v>152</v>
      </c>
      <c r="AT457" s="196" t="s">
        <v>148</v>
      </c>
      <c r="AU457" s="196" t="s">
        <v>85</v>
      </c>
      <c r="AY457" s="17" t="s">
        <v>145</v>
      </c>
      <c r="BE457" s="197">
        <f>IF(N457="základní",J457,0)</f>
        <v>0</v>
      </c>
      <c r="BF457" s="197">
        <f>IF(N457="snížená",J457,0)</f>
        <v>0</v>
      </c>
      <c r="BG457" s="197">
        <f>IF(N457="zákl. přenesená",J457,0)</f>
        <v>0</v>
      </c>
      <c r="BH457" s="197">
        <f>IF(N457="sníž. přenesená",J457,0)</f>
        <v>0</v>
      </c>
      <c r="BI457" s="197">
        <f>IF(N457="nulová",J457,0)</f>
        <v>0</v>
      </c>
      <c r="BJ457" s="17" t="s">
        <v>8</v>
      </c>
      <c r="BK457" s="197">
        <f>ROUND(I457*H457,0)</f>
        <v>0</v>
      </c>
      <c r="BL457" s="17" t="s">
        <v>152</v>
      </c>
      <c r="BM457" s="196" t="s">
        <v>655</v>
      </c>
    </row>
    <row r="458" spans="1:65" s="2" customFormat="1" ht="29.25">
      <c r="A458" s="34"/>
      <c r="B458" s="35"/>
      <c r="C458" s="36"/>
      <c r="D458" s="198" t="s">
        <v>153</v>
      </c>
      <c r="E458" s="36"/>
      <c r="F458" s="199" t="s">
        <v>656</v>
      </c>
      <c r="G458" s="36"/>
      <c r="H458" s="36"/>
      <c r="I458" s="200"/>
      <c r="J458" s="36"/>
      <c r="K458" s="36"/>
      <c r="L458" s="39"/>
      <c r="M458" s="201"/>
      <c r="N458" s="202"/>
      <c r="O458" s="71"/>
      <c r="P458" s="71"/>
      <c r="Q458" s="71"/>
      <c r="R458" s="71"/>
      <c r="S458" s="71"/>
      <c r="T458" s="72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153</v>
      </c>
      <c r="AU458" s="17" t="s">
        <v>85</v>
      </c>
    </row>
    <row r="459" spans="1:65" s="2" customFormat="1" ht="55.5" customHeight="1">
      <c r="A459" s="34"/>
      <c r="B459" s="35"/>
      <c r="C459" s="186" t="s">
        <v>400</v>
      </c>
      <c r="D459" s="186" t="s">
        <v>148</v>
      </c>
      <c r="E459" s="187" t="s">
        <v>657</v>
      </c>
      <c r="F459" s="188" t="s">
        <v>658</v>
      </c>
      <c r="G459" s="189" t="s">
        <v>649</v>
      </c>
      <c r="H459" s="190">
        <v>3</v>
      </c>
      <c r="I459" s="191"/>
      <c r="J459" s="190">
        <f>ROUND(I459*H459,0)</f>
        <v>0</v>
      </c>
      <c r="K459" s="188" t="s">
        <v>1</v>
      </c>
      <c r="L459" s="39"/>
      <c r="M459" s="192" t="s">
        <v>1</v>
      </c>
      <c r="N459" s="193" t="s">
        <v>41</v>
      </c>
      <c r="O459" s="71"/>
      <c r="P459" s="194">
        <f>O459*H459</f>
        <v>0</v>
      </c>
      <c r="Q459" s="194">
        <v>0</v>
      </c>
      <c r="R459" s="194">
        <f>Q459*H459</f>
        <v>0</v>
      </c>
      <c r="S459" s="194">
        <v>0</v>
      </c>
      <c r="T459" s="19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6" t="s">
        <v>152</v>
      </c>
      <c r="AT459" s="196" t="s">
        <v>148</v>
      </c>
      <c r="AU459" s="196" t="s">
        <v>85</v>
      </c>
      <c r="AY459" s="17" t="s">
        <v>145</v>
      </c>
      <c r="BE459" s="197">
        <f>IF(N459="základní",J459,0)</f>
        <v>0</v>
      </c>
      <c r="BF459" s="197">
        <f>IF(N459="snížená",J459,0)</f>
        <v>0</v>
      </c>
      <c r="BG459" s="197">
        <f>IF(N459="zákl. přenesená",J459,0)</f>
        <v>0</v>
      </c>
      <c r="BH459" s="197">
        <f>IF(N459="sníž. přenesená",J459,0)</f>
        <v>0</v>
      </c>
      <c r="BI459" s="197">
        <f>IF(N459="nulová",J459,0)</f>
        <v>0</v>
      </c>
      <c r="BJ459" s="17" t="s">
        <v>8</v>
      </c>
      <c r="BK459" s="197">
        <f>ROUND(I459*H459,0)</f>
        <v>0</v>
      </c>
      <c r="BL459" s="17" t="s">
        <v>152</v>
      </c>
      <c r="BM459" s="196" t="s">
        <v>659</v>
      </c>
    </row>
    <row r="460" spans="1:65" s="2" customFormat="1" ht="39">
      <c r="A460" s="34"/>
      <c r="B460" s="35"/>
      <c r="C460" s="36"/>
      <c r="D460" s="198" t="s">
        <v>153</v>
      </c>
      <c r="E460" s="36"/>
      <c r="F460" s="199" t="s">
        <v>660</v>
      </c>
      <c r="G460" s="36"/>
      <c r="H460" s="36"/>
      <c r="I460" s="200"/>
      <c r="J460" s="36"/>
      <c r="K460" s="36"/>
      <c r="L460" s="39"/>
      <c r="M460" s="201"/>
      <c r="N460" s="202"/>
      <c r="O460" s="71"/>
      <c r="P460" s="71"/>
      <c r="Q460" s="71"/>
      <c r="R460" s="71"/>
      <c r="S460" s="71"/>
      <c r="T460" s="72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153</v>
      </c>
      <c r="AU460" s="17" t="s">
        <v>85</v>
      </c>
    </row>
    <row r="461" spans="1:65" s="2" customFormat="1" ht="24.2" customHeight="1">
      <c r="A461" s="34"/>
      <c r="B461" s="35"/>
      <c r="C461" s="186" t="s">
        <v>661</v>
      </c>
      <c r="D461" s="186" t="s">
        <v>148</v>
      </c>
      <c r="E461" s="187" t="s">
        <v>662</v>
      </c>
      <c r="F461" s="188" t="s">
        <v>663</v>
      </c>
      <c r="G461" s="189" t="s">
        <v>649</v>
      </c>
      <c r="H461" s="190">
        <v>6</v>
      </c>
      <c r="I461" s="191"/>
      <c r="J461" s="190">
        <f>ROUND(I461*H461,0)</f>
        <v>0</v>
      </c>
      <c r="K461" s="188" t="s">
        <v>1</v>
      </c>
      <c r="L461" s="39"/>
      <c r="M461" s="192" t="s">
        <v>1</v>
      </c>
      <c r="N461" s="193" t="s">
        <v>41</v>
      </c>
      <c r="O461" s="71"/>
      <c r="P461" s="194">
        <f>O461*H461</f>
        <v>0</v>
      </c>
      <c r="Q461" s="194">
        <v>0</v>
      </c>
      <c r="R461" s="194">
        <f>Q461*H461</f>
        <v>0</v>
      </c>
      <c r="S461" s="194">
        <v>0</v>
      </c>
      <c r="T461" s="19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6" t="s">
        <v>152</v>
      </c>
      <c r="AT461" s="196" t="s">
        <v>148</v>
      </c>
      <c r="AU461" s="196" t="s">
        <v>85</v>
      </c>
      <c r="AY461" s="17" t="s">
        <v>145</v>
      </c>
      <c r="BE461" s="197">
        <f>IF(N461="základní",J461,0)</f>
        <v>0</v>
      </c>
      <c r="BF461" s="197">
        <f>IF(N461="snížená",J461,0)</f>
        <v>0</v>
      </c>
      <c r="BG461" s="197">
        <f>IF(N461="zákl. přenesená",J461,0)</f>
        <v>0</v>
      </c>
      <c r="BH461" s="197">
        <f>IF(N461="sníž. přenesená",J461,0)</f>
        <v>0</v>
      </c>
      <c r="BI461" s="197">
        <f>IF(N461="nulová",J461,0)</f>
        <v>0</v>
      </c>
      <c r="BJ461" s="17" t="s">
        <v>8</v>
      </c>
      <c r="BK461" s="197">
        <f>ROUND(I461*H461,0)</f>
        <v>0</v>
      </c>
      <c r="BL461" s="17" t="s">
        <v>152</v>
      </c>
      <c r="BM461" s="196" t="s">
        <v>664</v>
      </c>
    </row>
    <row r="462" spans="1:65" s="2" customFormat="1" ht="11.25">
      <c r="A462" s="34"/>
      <c r="B462" s="35"/>
      <c r="C462" s="36"/>
      <c r="D462" s="198" t="s">
        <v>153</v>
      </c>
      <c r="E462" s="36"/>
      <c r="F462" s="199" t="s">
        <v>665</v>
      </c>
      <c r="G462" s="36"/>
      <c r="H462" s="36"/>
      <c r="I462" s="200"/>
      <c r="J462" s="36"/>
      <c r="K462" s="36"/>
      <c r="L462" s="39"/>
      <c r="M462" s="201"/>
      <c r="N462" s="202"/>
      <c r="O462" s="71"/>
      <c r="P462" s="71"/>
      <c r="Q462" s="71"/>
      <c r="R462" s="71"/>
      <c r="S462" s="71"/>
      <c r="T462" s="72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153</v>
      </c>
      <c r="AU462" s="17" t="s">
        <v>85</v>
      </c>
    </row>
    <row r="463" spans="1:65" s="2" customFormat="1" ht="44.25" customHeight="1">
      <c r="A463" s="34"/>
      <c r="B463" s="35"/>
      <c r="C463" s="186" t="s">
        <v>404</v>
      </c>
      <c r="D463" s="186" t="s">
        <v>148</v>
      </c>
      <c r="E463" s="187" t="s">
        <v>666</v>
      </c>
      <c r="F463" s="188" t="s">
        <v>667</v>
      </c>
      <c r="G463" s="189" t="s">
        <v>286</v>
      </c>
      <c r="H463" s="190">
        <v>180</v>
      </c>
      <c r="I463" s="191"/>
      <c r="J463" s="190">
        <f>ROUND(I463*H463,0)</f>
        <v>0</v>
      </c>
      <c r="K463" s="188" t="s">
        <v>1</v>
      </c>
      <c r="L463" s="39"/>
      <c r="M463" s="192" t="s">
        <v>1</v>
      </c>
      <c r="N463" s="193" t="s">
        <v>41</v>
      </c>
      <c r="O463" s="71"/>
      <c r="P463" s="194">
        <f>O463*H463</f>
        <v>0</v>
      </c>
      <c r="Q463" s="194">
        <v>0</v>
      </c>
      <c r="R463" s="194">
        <f>Q463*H463</f>
        <v>0</v>
      </c>
      <c r="S463" s="194">
        <v>0</v>
      </c>
      <c r="T463" s="19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6" t="s">
        <v>152</v>
      </c>
      <c r="AT463" s="196" t="s">
        <v>148</v>
      </c>
      <c r="AU463" s="196" t="s">
        <v>85</v>
      </c>
      <c r="AY463" s="17" t="s">
        <v>145</v>
      </c>
      <c r="BE463" s="197">
        <f>IF(N463="základní",J463,0)</f>
        <v>0</v>
      </c>
      <c r="BF463" s="197">
        <f>IF(N463="snížená",J463,0)</f>
        <v>0</v>
      </c>
      <c r="BG463" s="197">
        <f>IF(N463="zákl. přenesená",J463,0)</f>
        <v>0</v>
      </c>
      <c r="BH463" s="197">
        <f>IF(N463="sníž. přenesená",J463,0)</f>
        <v>0</v>
      </c>
      <c r="BI463" s="197">
        <f>IF(N463="nulová",J463,0)</f>
        <v>0</v>
      </c>
      <c r="BJ463" s="17" t="s">
        <v>8</v>
      </c>
      <c r="BK463" s="197">
        <f>ROUND(I463*H463,0)</f>
        <v>0</v>
      </c>
      <c r="BL463" s="17" t="s">
        <v>152</v>
      </c>
      <c r="BM463" s="196" t="s">
        <v>668</v>
      </c>
    </row>
    <row r="464" spans="1:65" s="2" customFormat="1" ht="29.25">
      <c r="A464" s="34"/>
      <c r="B464" s="35"/>
      <c r="C464" s="36"/>
      <c r="D464" s="198" t="s">
        <v>153</v>
      </c>
      <c r="E464" s="36"/>
      <c r="F464" s="199" t="s">
        <v>669</v>
      </c>
      <c r="G464" s="36"/>
      <c r="H464" s="36"/>
      <c r="I464" s="200"/>
      <c r="J464" s="36"/>
      <c r="K464" s="36"/>
      <c r="L464" s="39"/>
      <c r="M464" s="201"/>
      <c r="N464" s="202"/>
      <c r="O464" s="71"/>
      <c r="P464" s="71"/>
      <c r="Q464" s="71"/>
      <c r="R464" s="71"/>
      <c r="S464" s="71"/>
      <c r="T464" s="72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153</v>
      </c>
      <c r="AU464" s="17" t="s">
        <v>85</v>
      </c>
    </row>
    <row r="465" spans="1:65" s="2" customFormat="1" ht="37.9" customHeight="1">
      <c r="A465" s="34"/>
      <c r="B465" s="35"/>
      <c r="C465" s="186" t="s">
        <v>670</v>
      </c>
      <c r="D465" s="186" t="s">
        <v>148</v>
      </c>
      <c r="E465" s="187" t="s">
        <v>671</v>
      </c>
      <c r="F465" s="188" t="s">
        <v>672</v>
      </c>
      <c r="G465" s="189" t="s">
        <v>151</v>
      </c>
      <c r="H465" s="190">
        <v>200</v>
      </c>
      <c r="I465" s="191"/>
      <c r="J465" s="190">
        <f>ROUND(I465*H465,0)</f>
        <v>0</v>
      </c>
      <c r="K465" s="188" t="s">
        <v>1</v>
      </c>
      <c r="L465" s="39"/>
      <c r="M465" s="192" t="s">
        <v>1</v>
      </c>
      <c r="N465" s="193" t="s">
        <v>41</v>
      </c>
      <c r="O465" s="71"/>
      <c r="P465" s="194">
        <f>O465*H465</f>
        <v>0</v>
      </c>
      <c r="Q465" s="194">
        <v>0</v>
      </c>
      <c r="R465" s="194">
        <f>Q465*H465</f>
        <v>0</v>
      </c>
      <c r="S465" s="194">
        <v>0</v>
      </c>
      <c r="T465" s="19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6" t="s">
        <v>152</v>
      </c>
      <c r="AT465" s="196" t="s">
        <v>148</v>
      </c>
      <c r="AU465" s="196" t="s">
        <v>85</v>
      </c>
      <c r="AY465" s="17" t="s">
        <v>145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7" t="s">
        <v>8</v>
      </c>
      <c r="BK465" s="197">
        <f>ROUND(I465*H465,0)</f>
        <v>0</v>
      </c>
      <c r="BL465" s="17" t="s">
        <v>152</v>
      </c>
      <c r="BM465" s="196" t="s">
        <v>673</v>
      </c>
    </row>
    <row r="466" spans="1:65" s="2" customFormat="1" ht="29.25">
      <c r="A466" s="34"/>
      <c r="B466" s="35"/>
      <c r="C466" s="36"/>
      <c r="D466" s="198" t="s">
        <v>153</v>
      </c>
      <c r="E466" s="36"/>
      <c r="F466" s="199" t="s">
        <v>672</v>
      </c>
      <c r="G466" s="36"/>
      <c r="H466" s="36"/>
      <c r="I466" s="200"/>
      <c r="J466" s="36"/>
      <c r="K466" s="36"/>
      <c r="L466" s="39"/>
      <c r="M466" s="201"/>
      <c r="N466" s="202"/>
      <c r="O466" s="71"/>
      <c r="P466" s="71"/>
      <c r="Q466" s="71"/>
      <c r="R466" s="71"/>
      <c r="S466" s="71"/>
      <c r="T466" s="72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153</v>
      </c>
      <c r="AU466" s="17" t="s">
        <v>85</v>
      </c>
    </row>
    <row r="467" spans="1:65" s="2" customFormat="1" ht="21.75" customHeight="1">
      <c r="A467" s="34"/>
      <c r="B467" s="35"/>
      <c r="C467" s="186" t="s">
        <v>408</v>
      </c>
      <c r="D467" s="186" t="s">
        <v>148</v>
      </c>
      <c r="E467" s="187" t="s">
        <v>674</v>
      </c>
      <c r="F467" s="188" t="s">
        <v>675</v>
      </c>
      <c r="G467" s="189" t="s">
        <v>649</v>
      </c>
      <c r="H467" s="190">
        <v>1</v>
      </c>
      <c r="I467" s="191"/>
      <c r="J467" s="190">
        <f>ROUND(I467*H467,0)</f>
        <v>0</v>
      </c>
      <c r="K467" s="188" t="s">
        <v>1</v>
      </c>
      <c r="L467" s="39"/>
      <c r="M467" s="192" t="s">
        <v>1</v>
      </c>
      <c r="N467" s="193" t="s">
        <v>41</v>
      </c>
      <c r="O467" s="71"/>
      <c r="P467" s="194">
        <f>O467*H467</f>
        <v>0</v>
      </c>
      <c r="Q467" s="194">
        <v>0</v>
      </c>
      <c r="R467" s="194">
        <f>Q467*H467</f>
        <v>0</v>
      </c>
      <c r="S467" s="194">
        <v>0</v>
      </c>
      <c r="T467" s="195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6" t="s">
        <v>152</v>
      </c>
      <c r="AT467" s="196" t="s">
        <v>148</v>
      </c>
      <c r="AU467" s="196" t="s">
        <v>85</v>
      </c>
      <c r="AY467" s="17" t="s">
        <v>145</v>
      </c>
      <c r="BE467" s="197">
        <f>IF(N467="základní",J467,0)</f>
        <v>0</v>
      </c>
      <c r="BF467" s="197">
        <f>IF(N467="snížená",J467,0)</f>
        <v>0</v>
      </c>
      <c r="BG467" s="197">
        <f>IF(N467="zákl. přenesená",J467,0)</f>
        <v>0</v>
      </c>
      <c r="BH467" s="197">
        <f>IF(N467="sníž. přenesená",J467,0)</f>
        <v>0</v>
      </c>
      <c r="BI467" s="197">
        <f>IF(N467="nulová",J467,0)</f>
        <v>0</v>
      </c>
      <c r="BJ467" s="17" t="s">
        <v>8</v>
      </c>
      <c r="BK467" s="197">
        <f>ROUND(I467*H467,0)</f>
        <v>0</v>
      </c>
      <c r="BL467" s="17" t="s">
        <v>152</v>
      </c>
      <c r="BM467" s="196" t="s">
        <v>676</v>
      </c>
    </row>
    <row r="468" spans="1:65" s="2" customFormat="1" ht="11.25">
      <c r="A468" s="34"/>
      <c r="B468" s="35"/>
      <c r="C468" s="36"/>
      <c r="D468" s="198" t="s">
        <v>153</v>
      </c>
      <c r="E468" s="36"/>
      <c r="F468" s="199" t="s">
        <v>675</v>
      </c>
      <c r="G468" s="36"/>
      <c r="H468" s="36"/>
      <c r="I468" s="200"/>
      <c r="J468" s="36"/>
      <c r="K468" s="36"/>
      <c r="L468" s="39"/>
      <c r="M468" s="201"/>
      <c r="N468" s="202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153</v>
      </c>
      <c r="AU468" s="17" t="s">
        <v>85</v>
      </c>
    </row>
    <row r="469" spans="1:65" s="2" customFormat="1" ht="16.5" customHeight="1">
      <c r="A469" s="34"/>
      <c r="B469" s="35"/>
      <c r="C469" s="186" t="s">
        <v>677</v>
      </c>
      <c r="D469" s="186" t="s">
        <v>148</v>
      </c>
      <c r="E469" s="187" t="s">
        <v>678</v>
      </c>
      <c r="F469" s="188" t="s">
        <v>679</v>
      </c>
      <c r="G469" s="189" t="s">
        <v>649</v>
      </c>
      <c r="H469" s="190">
        <v>2</v>
      </c>
      <c r="I469" s="191"/>
      <c r="J469" s="190">
        <f>ROUND(I469*H469,0)</f>
        <v>0</v>
      </c>
      <c r="K469" s="188" t="s">
        <v>1</v>
      </c>
      <c r="L469" s="39"/>
      <c r="M469" s="192" t="s">
        <v>1</v>
      </c>
      <c r="N469" s="193" t="s">
        <v>41</v>
      </c>
      <c r="O469" s="71"/>
      <c r="P469" s="194">
        <f>O469*H469</f>
        <v>0</v>
      </c>
      <c r="Q469" s="194">
        <v>0</v>
      </c>
      <c r="R469" s="194">
        <f>Q469*H469</f>
        <v>0</v>
      </c>
      <c r="S469" s="194">
        <v>0</v>
      </c>
      <c r="T469" s="195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6" t="s">
        <v>152</v>
      </c>
      <c r="AT469" s="196" t="s">
        <v>148</v>
      </c>
      <c r="AU469" s="196" t="s">
        <v>85</v>
      </c>
      <c r="AY469" s="17" t="s">
        <v>145</v>
      </c>
      <c r="BE469" s="197">
        <f>IF(N469="základní",J469,0)</f>
        <v>0</v>
      </c>
      <c r="BF469" s="197">
        <f>IF(N469="snížená",J469,0)</f>
        <v>0</v>
      </c>
      <c r="BG469" s="197">
        <f>IF(N469="zákl. přenesená",J469,0)</f>
        <v>0</v>
      </c>
      <c r="BH469" s="197">
        <f>IF(N469="sníž. přenesená",J469,0)</f>
        <v>0</v>
      </c>
      <c r="BI469" s="197">
        <f>IF(N469="nulová",J469,0)</f>
        <v>0</v>
      </c>
      <c r="BJ469" s="17" t="s">
        <v>8</v>
      </c>
      <c r="BK469" s="197">
        <f>ROUND(I469*H469,0)</f>
        <v>0</v>
      </c>
      <c r="BL469" s="17" t="s">
        <v>152</v>
      </c>
      <c r="BM469" s="196" t="s">
        <v>680</v>
      </c>
    </row>
    <row r="470" spans="1:65" s="2" customFormat="1" ht="11.25">
      <c r="A470" s="34"/>
      <c r="B470" s="35"/>
      <c r="C470" s="36"/>
      <c r="D470" s="198" t="s">
        <v>153</v>
      </c>
      <c r="E470" s="36"/>
      <c r="F470" s="199" t="s">
        <v>679</v>
      </c>
      <c r="G470" s="36"/>
      <c r="H470" s="36"/>
      <c r="I470" s="200"/>
      <c r="J470" s="36"/>
      <c r="K470" s="36"/>
      <c r="L470" s="39"/>
      <c r="M470" s="201"/>
      <c r="N470" s="202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153</v>
      </c>
      <c r="AU470" s="17" t="s">
        <v>85</v>
      </c>
    </row>
    <row r="471" spans="1:65" s="2" customFormat="1" ht="24.2" customHeight="1">
      <c r="A471" s="34"/>
      <c r="B471" s="35"/>
      <c r="C471" s="186" t="s">
        <v>413</v>
      </c>
      <c r="D471" s="186" t="s">
        <v>148</v>
      </c>
      <c r="E471" s="187" t="s">
        <v>681</v>
      </c>
      <c r="F471" s="188" t="s">
        <v>682</v>
      </c>
      <c r="G471" s="189" t="s">
        <v>649</v>
      </c>
      <c r="H471" s="190">
        <v>30</v>
      </c>
      <c r="I471" s="191"/>
      <c r="J471" s="190">
        <f>ROUND(I471*H471,0)</f>
        <v>0</v>
      </c>
      <c r="K471" s="188" t="s">
        <v>1</v>
      </c>
      <c r="L471" s="39"/>
      <c r="M471" s="192" t="s">
        <v>1</v>
      </c>
      <c r="N471" s="193" t="s">
        <v>41</v>
      </c>
      <c r="O471" s="71"/>
      <c r="P471" s="194">
        <f>O471*H471</f>
        <v>0</v>
      </c>
      <c r="Q471" s="194">
        <v>0</v>
      </c>
      <c r="R471" s="194">
        <f>Q471*H471</f>
        <v>0</v>
      </c>
      <c r="S471" s="194">
        <v>0</v>
      </c>
      <c r="T471" s="195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6" t="s">
        <v>152</v>
      </c>
      <c r="AT471" s="196" t="s">
        <v>148</v>
      </c>
      <c r="AU471" s="196" t="s">
        <v>85</v>
      </c>
      <c r="AY471" s="17" t="s">
        <v>145</v>
      </c>
      <c r="BE471" s="197">
        <f>IF(N471="základní",J471,0)</f>
        <v>0</v>
      </c>
      <c r="BF471" s="197">
        <f>IF(N471="snížená",J471,0)</f>
        <v>0</v>
      </c>
      <c r="BG471" s="197">
        <f>IF(N471="zákl. přenesená",J471,0)</f>
        <v>0</v>
      </c>
      <c r="BH471" s="197">
        <f>IF(N471="sníž. přenesená",J471,0)</f>
        <v>0</v>
      </c>
      <c r="BI471" s="197">
        <f>IF(N471="nulová",J471,0)</f>
        <v>0</v>
      </c>
      <c r="BJ471" s="17" t="s">
        <v>8</v>
      </c>
      <c r="BK471" s="197">
        <f>ROUND(I471*H471,0)</f>
        <v>0</v>
      </c>
      <c r="BL471" s="17" t="s">
        <v>152</v>
      </c>
      <c r="BM471" s="196" t="s">
        <v>683</v>
      </c>
    </row>
    <row r="472" spans="1:65" s="2" customFormat="1" ht="19.5">
      <c r="A472" s="34"/>
      <c r="B472" s="35"/>
      <c r="C472" s="36"/>
      <c r="D472" s="198" t="s">
        <v>153</v>
      </c>
      <c r="E472" s="36"/>
      <c r="F472" s="199" t="s">
        <v>682</v>
      </c>
      <c r="G472" s="36"/>
      <c r="H472" s="36"/>
      <c r="I472" s="200"/>
      <c r="J472" s="36"/>
      <c r="K472" s="36"/>
      <c r="L472" s="39"/>
      <c r="M472" s="201"/>
      <c r="N472" s="202"/>
      <c r="O472" s="71"/>
      <c r="P472" s="71"/>
      <c r="Q472" s="71"/>
      <c r="R472" s="71"/>
      <c r="S472" s="71"/>
      <c r="T472" s="72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153</v>
      </c>
      <c r="AU472" s="17" t="s">
        <v>85</v>
      </c>
    </row>
    <row r="473" spans="1:65" s="2" customFormat="1" ht="21.75" customHeight="1">
      <c r="A473" s="34"/>
      <c r="B473" s="35"/>
      <c r="C473" s="186" t="s">
        <v>684</v>
      </c>
      <c r="D473" s="186" t="s">
        <v>148</v>
      </c>
      <c r="E473" s="187" t="s">
        <v>685</v>
      </c>
      <c r="F473" s="188" t="s">
        <v>686</v>
      </c>
      <c r="G473" s="189" t="s">
        <v>649</v>
      </c>
      <c r="H473" s="190">
        <v>1</v>
      </c>
      <c r="I473" s="191"/>
      <c r="J473" s="190">
        <f>ROUND(I473*H473,0)</f>
        <v>0</v>
      </c>
      <c r="K473" s="188" t="s">
        <v>1</v>
      </c>
      <c r="L473" s="39"/>
      <c r="M473" s="192" t="s">
        <v>1</v>
      </c>
      <c r="N473" s="193" t="s">
        <v>41</v>
      </c>
      <c r="O473" s="71"/>
      <c r="P473" s="194">
        <f>O473*H473</f>
        <v>0</v>
      </c>
      <c r="Q473" s="194">
        <v>0</v>
      </c>
      <c r="R473" s="194">
        <f>Q473*H473</f>
        <v>0</v>
      </c>
      <c r="S473" s="194">
        <v>0</v>
      </c>
      <c r="T473" s="195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6" t="s">
        <v>152</v>
      </c>
      <c r="AT473" s="196" t="s">
        <v>148</v>
      </c>
      <c r="AU473" s="196" t="s">
        <v>85</v>
      </c>
      <c r="AY473" s="17" t="s">
        <v>145</v>
      </c>
      <c r="BE473" s="197">
        <f>IF(N473="základní",J473,0)</f>
        <v>0</v>
      </c>
      <c r="BF473" s="197">
        <f>IF(N473="snížená",J473,0)</f>
        <v>0</v>
      </c>
      <c r="BG473" s="197">
        <f>IF(N473="zákl. přenesená",J473,0)</f>
        <v>0</v>
      </c>
      <c r="BH473" s="197">
        <f>IF(N473="sníž. přenesená",J473,0)</f>
        <v>0</v>
      </c>
      <c r="BI473" s="197">
        <f>IF(N473="nulová",J473,0)</f>
        <v>0</v>
      </c>
      <c r="BJ473" s="17" t="s">
        <v>8</v>
      </c>
      <c r="BK473" s="197">
        <f>ROUND(I473*H473,0)</f>
        <v>0</v>
      </c>
      <c r="BL473" s="17" t="s">
        <v>152</v>
      </c>
      <c r="BM473" s="196" t="s">
        <v>687</v>
      </c>
    </row>
    <row r="474" spans="1:65" s="2" customFormat="1" ht="11.25">
      <c r="A474" s="34"/>
      <c r="B474" s="35"/>
      <c r="C474" s="36"/>
      <c r="D474" s="198" t="s">
        <v>153</v>
      </c>
      <c r="E474" s="36"/>
      <c r="F474" s="199" t="s">
        <v>686</v>
      </c>
      <c r="G474" s="36"/>
      <c r="H474" s="36"/>
      <c r="I474" s="200"/>
      <c r="J474" s="36"/>
      <c r="K474" s="36"/>
      <c r="L474" s="39"/>
      <c r="M474" s="201"/>
      <c r="N474" s="202"/>
      <c r="O474" s="71"/>
      <c r="P474" s="71"/>
      <c r="Q474" s="71"/>
      <c r="R474" s="71"/>
      <c r="S474" s="71"/>
      <c r="T474" s="72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153</v>
      </c>
      <c r="AU474" s="17" t="s">
        <v>85</v>
      </c>
    </row>
    <row r="475" spans="1:65" s="2" customFormat="1" ht="33" customHeight="1">
      <c r="A475" s="34"/>
      <c r="B475" s="35"/>
      <c r="C475" s="186" t="s">
        <v>417</v>
      </c>
      <c r="D475" s="186" t="s">
        <v>148</v>
      </c>
      <c r="E475" s="187" t="s">
        <v>688</v>
      </c>
      <c r="F475" s="188" t="s">
        <v>689</v>
      </c>
      <c r="G475" s="189" t="s">
        <v>151</v>
      </c>
      <c r="H475" s="190">
        <v>180</v>
      </c>
      <c r="I475" s="191"/>
      <c r="J475" s="190">
        <f>ROUND(I475*H475,0)</f>
        <v>0</v>
      </c>
      <c r="K475" s="188" t="s">
        <v>1</v>
      </c>
      <c r="L475" s="39"/>
      <c r="M475" s="192" t="s">
        <v>1</v>
      </c>
      <c r="N475" s="193" t="s">
        <v>41</v>
      </c>
      <c r="O475" s="71"/>
      <c r="P475" s="194">
        <f>O475*H475</f>
        <v>0</v>
      </c>
      <c r="Q475" s="194">
        <v>0</v>
      </c>
      <c r="R475" s="194">
        <f>Q475*H475</f>
        <v>0</v>
      </c>
      <c r="S475" s="194">
        <v>0</v>
      </c>
      <c r="T475" s="195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6" t="s">
        <v>152</v>
      </c>
      <c r="AT475" s="196" t="s">
        <v>148</v>
      </c>
      <c r="AU475" s="196" t="s">
        <v>85</v>
      </c>
      <c r="AY475" s="17" t="s">
        <v>145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7" t="s">
        <v>8</v>
      </c>
      <c r="BK475" s="197">
        <f>ROUND(I475*H475,0)</f>
        <v>0</v>
      </c>
      <c r="BL475" s="17" t="s">
        <v>152</v>
      </c>
      <c r="BM475" s="196" t="s">
        <v>690</v>
      </c>
    </row>
    <row r="476" spans="1:65" s="2" customFormat="1" ht="19.5">
      <c r="A476" s="34"/>
      <c r="B476" s="35"/>
      <c r="C476" s="36"/>
      <c r="D476" s="198" t="s">
        <v>153</v>
      </c>
      <c r="E476" s="36"/>
      <c r="F476" s="199" t="s">
        <v>689</v>
      </c>
      <c r="G476" s="36"/>
      <c r="H476" s="36"/>
      <c r="I476" s="200"/>
      <c r="J476" s="36"/>
      <c r="K476" s="36"/>
      <c r="L476" s="39"/>
      <c r="M476" s="201"/>
      <c r="N476" s="202"/>
      <c r="O476" s="71"/>
      <c r="P476" s="71"/>
      <c r="Q476" s="71"/>
      <c r="R476" s="71"/>
      <c r="S476" s="71"/>
      <c r="T476" s="72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153</v>
      </c>
      <c r="AU476" s="17" t="s">
        <v>85</v>
      </c>
    </row>
    <row r="477" spans="1:65" s="2" customFormat="1" ht="33" customHeight="1">
      <c r="A477" s="34"/>
      <c r="B477" s="35"/>
      <c r="C477" s="186" t="s">
        <v>691</v>
      </c>
      <c r="D477" s="186" t="s">
        <v>148</v>
      </c>
      <c r="E477" s="187" t="s">
        <v>692</v>
      </c>
      <c r="F477" s="188" t="s">
        <v>693</v>
      </c>
      <c r="G477" s="189" t="s">
        <v>151</v>
      </c>
      <c r="H477" s="190">
        <v>10</v>
      </c>
      <c r="I477" s="191"/>
      <c r="J477" s="190">
        <f>ROUND(I477*H477,0)</f>
        <v>0</v>
      </c>
      <c r="K477" s="188" t="s">
        <v>1</v>
      </c>
      <c r="L477" s="39"/>
      <c r="M477" s="192" t="s">
        <v>1</v>
      </c>
      <c r="N477" s="193" t="s">
        <v>41</v>
      </c>
      <c r="O477" s="71"/>
      <c r="P477" s="194">
        <f>O477*H477</f>
        <v>0</v>
      </c>
      <c r="Q477" s="194">
        <v>0</v>
      </c>
      <c r="R477" s="194">
        <f>Q477*H477</f>
        <v>0</v>
      </c>
      <c r="S477" s="194">
        <v>0</v>
      </c>
      <c r="T477" s="195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6" t="s">
        <v>152</v>
      </c>
      <c r="AT477" s="196" t="s">
        <v>148</v>
      </c>
      <c r="AU477" s="196" t="s">
        <v>85</v>
      </c>
      <c r="AY477" s="17" t="s">
        <v>145</v>
      </c>
      <c r="BE477" s="197">
        <f>IF(N477="základní",J477,0)</f>
        <v>0</v>
      </c>
      <c r="BF477" s="197">
        <f>IF(N477="snížená",J477,0)</f>
        <v>0</v>
      </c>
      <c r="BG477" s="197">
        <f>IF(N477="zákl. přenesená",J477,0)</f>
        <v>0</v>
      </c>
      <c r="BH477" s="197">
        <f>IF(N477="sníž. přenesená",J477,0)</f>
        <v>0</v>
      </c>
      <c r="BI477" s="197">
        <f>IF(N477="nulová",J477,0)</f>
        <v>0</v>
      </c>
      <c r="BJ477" s="17" t="s">
        <v>8</v>
      </c>
      <c r="BK477" s="197">
        <f>ROUND(I477*H477,0)</f>
        <v>0</v>
      </c>
      <c r="BL477" s="17" t="s">
        <v>152</v>
      </c>
      <c r="BM477" s="196" t="s">
        <v>694</v>
      </c>
    </row>
    <row r="478" spans="1:65" s="2" customFormat="1" ht="19.5">
      <c r="A478" s="34"/>
      <c r="B478" s="35"/>
      <c r="C478" s="36"/>
      <c r="D478" s="198" t="s">
        <v>153</v>
      </c>
      <c r="E478" s="36"/>
      <c r="F478" s="199" t="s">
        <v>693</v>
      </c>
      <c r="G478" s="36"/>
      <c r="H478" s="36"/>
      <c r="I478" s="200"/>
      <c r="J478" s="36"/>
      <c r="K478" s="36"/>
      <c r="L478" s="39"/>
      <c r="M478" s="201"/>
      <c r="N478" s="202"/>
      <c r="O478" s="71"/>
      <c r="P478" s="71"/>
      <c r="Q478" s="71"/>
      <c r="R478" s="71"/>
      <c r="S478" s="71"/>
      <c r="T478" s="72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153</v>
      </c>
      <c r="AU478" s="17" t="s">
        <v>85</v>
      </c>
    </row>
    <row r="479" spans="1:65" s="2" customFormat="1" ht="49.15" customHeight="1">
      <c r="A479" s="34"/>
      <c r="B479" s="35"/>
      <c r="C479" s="186" t="s">
        <v>422</v>
      </c>
      <c r="D479" s="186" t="s">
        <v>148</v>
      </c>
      <c r="E479" s="187" t="s">
        <v>695</v>
      </c>
      <c r="F479" s="188" t="s">
        <v>696</v>
      </c>
      <c r="G479" s="189" t="s">
        <v>151</v>
      </c>
      <c r="H479" s="190">
        <v>70</v>
      </c>
      <c r="I479" s="191"/>
      <c r="J479" s="190">
        <f>ROUND(I479*H479,0)</f>
        <v>0</v>
      </c>
      <c r="K479" s="188" t="s">
        <v>1</v>
      </c>
      <c r="L479" s="39"/>
      <c r="M479" s="192" t="s">
        <v>1</v>
      </c>
      <c r="N479" s="193" t="s">
        <v>41</v>
      </c>
      <c r="O479" s="71"/>
      <c r="P479" s="194">
        <f>O479*H479</f>
        <v>0</v>
      </c>
      <c r="Q479" s="194">
        <v>0</v>
      </c>
      <c r="R479" s="194">
        <f>Q479*H479</f>
        <v>0</v>
      </c>
      <c r="S479" s="194">
        <v>0</v>
      </c>
      <c r="T479" s="19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6" t="s">
        <v>152</v>
      </c>
      <c r="AT479" s="196" t="s">
        <v>148</v>
      </c>
      <c r="AU479" s="196" t="s">
        <v>85</v>
      </c>
      <c r="AY479" s="17" t="s">
        <v>145</v>
      </c>
      <c r="BE479" s="197">
        <f>IF(N479="základní",J479,0)</f>
        <v>0</v>
      </c>
      <c r="BF479" s="197">
        <f>IF(N479="snížená",J479,0)</f>
        <v>0</v>
      </c>
      <c r="BG479" s="197">
        <f>IF(N479="zákl. přenesená",J479,0)</f>
        <v>0</v>
      </c>
      <c r="BH479" s="197">
        <f>IF(N479="sníž. přenesená",J479,0)</f>
        <v>0</v>
      </c>
      <c r="BI479" s="197">
        <f>IF(N479="nulová",J479,0)</f>
        <v>0</v>
      </c>
      <c r="BJ479" s="17" t="s">
        <v>8</v>
      </c>
      <c r="BK479" s="197">
        <f>ROUND(I479*H479,0)</f>
        <v>0</v>
      </c>
      <c r="BL479" s="17" t="s">
        <v>152</v>
      </c>
      <c r="BM479" s="196" t="s">
        <v>697</v>
      </c>
    </row>
    <row r="480" spans="1:65" s="2" customFormat="1" ht="29.25">
      <c r="A480" s="34"/>
      <c r="B480" s="35"/>
      <c r="C480" s="36"/>
      <c r="D480" s="198" t="s">
        <v>153</v>
      </c>
      <c r="E480" s="36"/>
      <c r="F480" s="199" t="s">
        <v>696</v>
      </c>
      <c r="G480" s="36"/>
      <c r="H480" s="36"/>
      <c r="I480" s="200"/>
      <c r="J480" s="36"/>
      <c r="K480" s="36"/>
      <c r="L480" s="39"/>
      <c r="M480" s="201"/>
      <c r="N480" s="202"/>
      <c r="O480" s="71"/>
      <c r="P480" s="71"/>
      <c r="Q480" s="71"/>
      <c r="R480" s="71"/>
      <c r="S480" s="71"/>
      <c r="T480" s="72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153</v>
      </c>
      <c r="AU480" s="17" t="s">
        <v>85</v>
      </c>
    </row>
    <row r="481" spans="1:65" s="2" customFormat="1" ht="24.2" customHeight="1">
      <c r="A481" s="34"/>
      <c r="B481" s="35"/>
      <c r="C481" s="186" t="s">
        <v>698</v>
      </c>
      <c r="D481" s="186" t="s">
        <v>148</v>
      </c>
      <c r="E481" s="187" t="s">
        <v>699</v>
      </c>
      <c r="F481" s="188" t="s">
        <v>700</v>
      </c>
      <c r="G481" s="189" t="s">
        <v>286</v>
      </c>
      <c r="H481" s="190">
        <v>36</v>
      </c>
      <c r="I481" s="191"/>
      <c r="J481" s="190">
        <f>ROUND(I481*H481,0)</f>
        <v>0</v>
      </c>
      <c r="K481" s="188" t="s">
        <v>1</v>
      </c>
      <c r="L481" s="39"/>
      <c r="M481" s="192" t="s">
        <v>1</v>
      </c>
      <c r="N481" s="193" t="s">
        <v>41</v>
      </c>
      <c r="O481" s="71"/>
      <c r="P481" s="194">
        <f>O481*H481</f>
        <v>0</v>
      </c>
      <c r="Q481" s="194">
        <v>0</v>
      </c>
      <c r="R481" s="194">
        <f>Q481*H481</f>
        <v>0</v>
      </c>
      <c r="S481" s="194">
        <v>0</v>
      </c>
      <c r="T481" s="195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6" t="s">
        <v>152</v>
      </c>
      <c r="AT481" s="196" t="s">
        <v>148</v>
      </c>
      <c r="AU481" s="196" t="s">
        <v>85</v>
      </c>
      <c r="AY481" s="17" t="s">
        <v>145</v>
      </c>
      <c r="BE481" s="197">
        <f>IF(N481="základní",J481,0)</f>
        <v>0</v>
      </c>
      <c r="BF481" s="197">
        <f>IF(N481="snížená",J481,0)</f>
        <v>0</v>
      </c>
      <c r="BG481" s="197">
        <f>IF(N481="zákl. přenesená",J481,0)</f>
        <v>0</v>
      </c>
      <c r="BH481" s="197">
        <f>IF(N481="sníž. přenesená",J481,0)</f>
        <v>0</v>
      </c>
      <c r="BI481" s="197">
        <f>IF(N481="nulová",J481,0)</f>
        <v>0</v>
      </c>
      <c r="BJ481" s="17" t="s">
        <v>8</v>
      </c>
      <c r="BK481" s="197">
        <f>ROUND(I481*H481,0)</f>
        <v>0</v>
      </c>
      <c r="BL481" s="17" t="s">
        <v>152</v>
      </c>
      <c r="BM481" s="196" t="s">
        <v>701</v>
      </c>
    </row>
    <row r="482" spans="1:65" s="2" customFormat="1" ht="11.25">
      <c r="A482" s="34"/>
      <c r="B482" s="35"/>
      <c r="C482" s="36"/>
      <c r="D482" s="198" t="s">
        <v>153</v>
      </c>
      <c r="E482" s="36"/>
      <c r="F482" s="199" t="s">
        <v>700</v>
      </c>
      <c r="G482" s="36"/>
      <c r="H482" s="36"/>
      <c r="I482" s="200"/>
      <c r="J482" s="36"/>
      <c r="K482" s="36"/>
      <c r="L482" s="39"/>
      <c r="M482" s="201"/>
      <c r="N482" s="202"/>
      <c r="O482" s="71"/>
      <c r="P482" s="71"/>
      <c r="Q482" s="71"/>
      <c r="R482" s="71"/>
      <c r="S482" s="71"/>
      <c r="T482" s="72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153</v>
      </c>
      <c r="AU482" s="17" t="s">
        <v>85</v>
      </c>
    </row>
    <row r="483" spans="1:65" s="2" customFormat="1" ht="24.2" customHeight="1">
      <c r="A483" s="34"/>
      <c r="B483" s="35"/>
      <c r="C483" s="186" t="s">
        <v>428</v>
      </c>
      <c r="D483" s="186" t="s">
        <v>148</v>
      </c>
      <c r="E483" s="187" t="s">
        <v>702</v>
      </c>
      <c r="F483" s="188" t="s">
        <v>703</v>
      </c>
      <c r="G483" s="189" t="s">
        <v>286</v>
      </c>
      <c r="H483" s="190">
        <v>26</v>
      </c>
      <c r="I483" s="191"/>
      <c r="J483" s="190">
        <f>ROUND(I483*H483,0)</f>
        <v>0</v>
      </c>
      <c r="K483" s="188" t="s">
        <v>1</v>
      </c>
      <c r="L483" s="39"/>
      <c r="M483" s="192" t="s">
        <v>1</v>
      </c>
      <c r="N483" s="193" t="s">
        <v>41</v>
      </c>
      <c r="O483" s="71"/>
      <c r="P483" s="194">
        <f>O483*H483</f>
        <v>0</v>
      </c>
      <c r="Q483" s="194">
        <v>0</v>
      </c>
      <c r="R483" s="194">
        <f>Q483*H483</f>
        <v>0</v>
      </c>
      <c r="S483" s="194">
        <v>0</v>
      </c>
      <c r="T483" s="195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6" t="s">
        <v>152</v>
      </c>
      <c r="AT483" s="196" t="s">
        <v>148</v>
      </c>
      <c r="AU483" s="196" t="s">
        <v>85</v>
      </c>
      <c r="AY483" s="17" t="s">
        <v>145</v>
      </c>
      <c r="BE483" s="197">
        <f>IF(N483="základní",J483,0)</f>
        <v>0</v>
      </c>
      <c r="BF483" s="197">
        <f>IF(N483="snížená",J483,0)</f>
        <v>0</v>
      </c>
      <c r="BG483" s="197">
        <f>IF(N483="zákl. přenesená",J483,0)</f>
        <v>0</v>
      </c>
      <c r="BH483" s="197">
        <f>IF(N483="sníž. přenesená",J483,0)</f>
        <v>0</v>
      </c>
      <c r="BI483" s="197">
        <f>IF(N483="nulová",J483,0)</f>
        <v>0</v>
      </c>
      <c r="BJ483" s="17" t="s">
        <v>8</v>
      </c>
      <c r="BK483" s="197">
        <f>ROUND(I483*H483,0)</f>
        <v>0</v>
      </c>
      <c r="BL483" s="17" t="s">
        <v>152</v>
      </c>
      <c r="BM483" s="196" t="s">
        <v>704</v>
      </c>
    </row>
    <row r="484" spans="1:65" s="2" customFormat="1" ht="19.5">
      <c r="A484" s="34"/>
      <c r="B484" s="35"/>
      <c r="C484" s="36"/>
      <c r="D484" s="198" t="s">
        <v>153</v>
      </c>
      <c r="E484" s="36"/>
      <c r="F484" s="199" t="s">
        <v>703</v>
      </c>
      <c r="G484" s="36"/>
      <c r="H484" s="36"/>
      <c r="I484" s="200"/>
      <c r="J484" s="36"/>
      <c r="K484" s="36"/>
      <c r="L484" s="39"/>
      <c r="M484" s="201"/>
      <c r="N484" s="202"/>
      <c r="O484" s="71"/>
      <c r="P484" s="71"/>
      <c r="Q484" s="71"/>
      <c r="R484" s="71"/>
      <c r="S484" s="71"/>
      <c r="T484" s="72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153</v>
      </c>
      <c r="AU484" s="17" t="s">
        <v>85</v>
      </c>
    </row>
    <row r="485" spans="1:65" s="2" customFormat="1" ht="24.2" customHeight="1">
      <c r="A485" s="34"/>
      <c r="B485" s="35"/>
      <c r="C485" s="186" t="s">
        <v>705</v>
      </c>
      <c r="D485" s="186" t="s">
        <v>148</v>
      </c>
      <c r="E485" s="187" t="s">
        <v>706</v>
      </c>
      <c r="F485" s="188" t="s">
        <v>707</v>
      </c>
      <c r="G485" s="189" t="s">
        <v>286</v>
      </c>
      <c r="H485" s="190">
        <v>4</v>
      </c>
      <c r="I485" s="191"/>
      <c r="J485" s="190">
        <f>ROUND(I485*H485,0)</f>
        <v>0</v>
      </c>
      <c r="K485" s="188" t="s">
        <v>1</v>
      </c>
      <c r="L485" s="39"/>
      <c r="M485" s="192" t="s">
        <v>1</v>
      </c>
      <c r="N485" s="193" t="s">
        <v>41</v>
      </c>
      <c r="O485" s="71"/>
      <c r="P485" s="194">
        <f>O485*H485</f>
        <v>0</v>
      </c>
      <c r="Q485" s="194">
        <v>0</v>
      </c>
      <c r="R485" s="194">
        <f>Q485*H485</f>
        <v>0</v>
      </c>
      <c r="S485" s="194">
        <v>0</v>
      </c>
      <c r="T485" s="19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6" t="s">
        <v>152</v>
      </c>
      <c r="AT485" s="196" t="s">
        <v>148</v>
      </c>
      <c r="AU485" s="196" t="s">
        <v>85</v>
      </c>
      <c r="AY485" s="17" t="s">
        <v>145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7" t="s">
        <v>8</v>
      </c>
      <c r="BK485" s="197">
        <f>ROUND(I485*H485,0)</f>
        <v>0</v>
      </c>
      <c r="BL485" s="17" t="s">
        <v>152</v>
      </c>
      <c r="BM485" s="196" t="s">
        <v>708</v>
      </c>
    </row>
    <row r="486" spans="1:65" s="2" customFormat="1" ht="19.5">
      <c r="A486" s="34"/>
      <c r="B486" s="35"/>
      <c r="C486" s="36"/>
      <c r="D486" s="198" t="s">
        <v>153</v>
      </c>
      <c r="E486" s="36"/>
      <c r="F486" s="199" t="s">
        <v>707</v>
      </c>
      <c r="G486" s="36"/>
      <c r="H486" s="36"/>
      <c r="I486" s="200"/>
      <c r="J486" s="36"/>
      <c r="K486" s="36"/>
      <c r="L486" s="39"/>
      <c r="M486" s="201"/>
      <c r="N486" s="202"/>
      <c r="O486" s="71"/>
      <c r="P486" s="71"/>
      <c r="Q486" s="71"/>
      <c r="R486" s="71"/>
      <c r="S486" s="71"/>
      <c r="T486" s="72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153</v>
      </c>
      <c r="AU486" s="17" t="s">
        <v>85</v>
      </c>
    </row>
    <row r="487" spans="1:65" s="2" customFormat="1" ht="33" customHeight="1">
      <c r="A487" s="34"/>
      <c r="B487" s="35"/>
      <c r="C487" s="186" t="s">
        <v>434</v>
      </c>
      <c r="D487" s="186" t="s">
        <v>148</v>
      </c>
      <c r="E487" s="187" t="s">
        <v>709</v>
      </c>
      <c r="F487" s="188" t="s">
        <v>710</v>
      </c>
      <c r="G487" s="189" t="s">
        <v>286</v>
      </c>
      <c r="H487" s="190">
        <v>4</v>
      </c>
      <c r="I487" s="191"/>
      <c r="J487" s="190">
        <f>ROUND(I487*H487,0)</f>
        <v>0</v>
      </c>
      <c r="K487" s="188" t="s">
        <v>1</v>
      </c>
      <c r="L487" s="39"/>
      <c r="M487" s="192" t="s">
        <v>1</v>
      </c>
      <c r="N487" s="193" t="s">
        <v>41</v>
      </c>
      <c r="O487" s="71"/>
      <c r="P487" s="194">
        <f>O487*H487</f>
        <v>0</v>
      </c>
      <c r="Q487" s="194">
        <v>0</v>
      </c>
      <c r="R487" s="194">
        <f>Q487*H487</f>
        <v>0</v>
      </c>
      <c r="S487" s="194">
        <v>0</v>
      </c>
      <c r="T487" s="19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6" t="s">
        <v>152</v>
      </c>
      <c r="AT487" s="196" t="s">
        <v>148</v>
      </c>
      <c r="AU487" s="196" t="s">
        <v>85</v>
      </c>
      <c r="AY487" s="17" t="s">
        <v>145</v>
      </c>
      <c r="BE487" s="197">
        <f>IF(N487="základní",J487,0)</f>
        <v>0</v>
      </c>
      <c r="BF487" s="197">
        <f>IF(N487="snížená",J487,0)</f>
        <v>0</v>
      </c>
      <c r="BG487" s="197">
        <f>IF(N487="zákl. přenesená",J487,0)</f>
        <v>0</v>
      </c>
      <c r="BH487" s="197">
        <f>IF(N487="sníž. přenesená",J487,0)</f>
        <v>0</v>
      </c>
      <c r="BI487" s="197">
        <f>IF(N487="nulová",J487,0)</f>
        <v>0</v>
      </c>
      <c r="BJ487" s="17" t="s">
        <v>8</v>
      </c>
      <c r="BK487" s="197">
        <f>ROUND(I487*H487,0)</f>
        <v>0</v>
      </c>
      <c r="BL487" s="17" t="s">
        <v>152</v>
      </c>
      <c r="BM487" s="196" t="s">
        <v>98</v>
      </c>
    </row>
    <row r="488" spans="1:65" s="2" customFormat="1" ht="19.5">
      <c r="A488" s="34"/>
      <c r="B488" s="35"/>
      <c r="C488" s="36"/>
      <c r="D488" s="198" t="s">
        <v>153</v>
      </c>
      <c r="E488" s="36"/>
      <c r="F488" s="199" t="s">
        <v>711</v>
      </c>
      <c r="G488" s="36"/>
      <c r="H488" s="36"/>
      <c r="I488" s="200"/>
      <c r="J488" s="36"/>
      <c r="K488" s="36"/>
      <c r="L488" s="39"/>
      <c r="M488" s="201"/>
      <c r="N488" s="202"/>
      <c r="O488" s="71"/>
      <c r="P488" s="71"/>
      <c r="Q488" s="71"/>
      <c r="R488" s="71"/>
      <c r="S488" s="71"/>
      <c r="T488" s="72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153</v>
      </c>
      <c r="AU488" s="17" t="s">
        <v>85</v>
      </c>
    </row>
    <row r="489" spans="1:65" s="2" customFormat="1" ht="16.5" customHeight="1">
      <c r="A489" s="34"/>
      <c r="B489" s="35"/>
      <c r="C489" s="186" t="s">
        <v>712</v>
      </c>
      <c r="D489" s="186" t="s">
        <v>148</v>
      </c>
      <c r="E489" s="187" t="s">
        <v>713</v>
      </c>
      <c r="F489" s="188" t="s">
        <v>714</v>
      </c>
      <c r="G489" s="189" t="s">
        <v>286</v>
      </c>
      <c r="H489" s="190">
        <v>4</v>
      </c>
      <c r="I489" s="191"/>
      <c r="J489" s="190">
        <f>ROUND(I489*H489,0)</f>
        <v>0</v>
      </c>
      <c r="K489" s="188" t="s">
        <v>1</v>
      </c>
      <c r="L489" s="39"/>
      <c r="M489" s="192" t="s">
        <v>1</v>
      </c>
      <c r="N489" s="193" t="s">
        <v>41</v>
      </c>
      <c r="O489" s="71"/>
      <c r="P489" s="194">
        <f>O489*H489</f>
        <v>0</v>
      </c>
      <c r="Q489" s="194">
        <v>0</v>
      </c>
      <c r="R489" s="194">
        <f>Q489*H489</f>
        <v>0</v>
      </c>
      <c r="S489" s="194">
        <v>0</v>
      </c>
      <c r="T489" s="195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6" t="s">
        <v>152</v>
      </c>
      <c r="AT489" s="196" t="s">
        <v>148</v>
      </c>
      <c r="AU489" s="196" t="s">
        <v>85</v>
      </c>
      <c r="AY489" s="17" t="s">
        <v>145</v>
      </c>
      <c r="BE489" s="197">
        <f>IF(N489="základní",J489,0)</f>
        <v>0</v>
      </c>
      <c r="BF489" s="197">
        <f>IF(N489="snížená",J489,0)</f>
        <v>0</v>
      </c>
      <c r="BG489" s="197">
        <f>IF(N489="zákl. přenesená",J489,0)</f>
        <v>0</v>
      </c>
      <c r="BH489" s="197">
        <f>IF(N489="sníž. přenesená",J489,0)</f>
        <v>0</v>
      </c>
      <c r="BI489" s="197">
        <f>IF(N489="nulová",J489,0)</f>
        <v>0</v>
      </c>
      <c r="BJ489" s="17" t="s">
        <v>8</v>
      </c>
      <c r="BK489" s="197">
        <f>ROUND(I489*H489,0)</f>
        <v>0</v>
      </c>
      <c r="BL489" s="17" t="s">
        <v>152</v>
      </c>
      <c r="BM489" s="196" t="s">
        <v>715</v>
      </c>
    </row>
    <row r="490" spans="1:65" s="2" customFormat="1" ht="11.25">
      <c r="A490" s="34"/>
      <c r="B490" s="35"/>
      <c r="C490" s="36"/>
      <c r="D490" s="198" t="s">
        <v>153</v>
      </c>
      <c r="E490" s="36"/>
      <c r="F490" s="199" t="s">
        <v>714</v>
      </c>
      <c r="G490" s="36"/>
      <c r="H490" s="36"/>
      <c r="I490" s="200"/>
      <c r="J490" s="36"/>
      <c r="K490" s="36"/>
      <c r="L490" s="39"/>
      <c r="M490" s="201"/>
      <c r="N490" s="202"/>
      <c r="O490" s="71"/>
      <c r="P490" s="71"/>
      <c r="Q490" s="71"/>
      <c r="R490" s="71"/>
      <c r="S490" s="71"/>
      <c r="T490" s="72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153</v>
      </c>
      <c r="AU490" s="17" t="s">
        <v>85</v>
      </c>
    </row>
    <row r="491" spans="1:65" s="2" customFormat="1" ht="21.75" customHeight="1">
      <c r="A491" s="34"/>
      <c r="B491" s="35"/>
      <c r="C491" s="186" t="s">
        <v>442</v>
      </c>
      <c r="D491" s="186" t="s">
        <v>148</v>
      </c>
      <c r="E491" s="187" t="s">
        <v>716</v>
      </c>
      <c r="F491" s="188" t="s">
        <v>717</v>
      </c>
      <c r="G491" s="189" t="s">
        <v>649</v>
      </c>
      <c r="H491" s="190">
        <v>4</v>
      </c>
      <c r="I491" s="191"/>
      <c r="J491" s="190">
        <f>ROUND(I491*H491,0)</f>
        <v>0</v>
      </c>
      <c r="K491" s="188" t="s">
        <v>1</v>
      </c>
      <c r="L491" s="39"/>
      <c r="M491" s="192" t="s">
        <v>1</v>
      </c>
      <c r="N491" s="193" t="s">
        <v>41</v>
      </c>
      <c r="O491" s="71"/>
      <c r="P491" s="194">
        <f>O491*H491</f>
        <v>0</v>
      </c>
      <c r="Q491" s="194">
        <v>0</v>
      </c>
      <c r="R491" s="194">
        <f>Q491*H491</f>
        <v>0</v>
      </c>
      <c r="S491" s="194">
        <v>0</v>
      </c>
      <c r="T491" s="19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6" t="s">
        <v>152</v>
      </c>
      <c r="AT491" s="196" t="s">
        <v>148</v>
      </c>
      <c r="AU491" s="196" t="s">
        <v>85</v>
      </c>
      <c r="AY491" s="17" t="s">
        <v>145</v>
      </c>
      <c r="BE491" s="197">
        <f>IF(N491="základní",J491,0)</f>
        <v>0</v>
      </c>
      <c r="BF491" s="197">
        <f>IF(N491="snížená",J491,0)</f>
        <v>0</v>
      </c>
      <c r="BG491" s="197">
        <f>IF(N491="zákl. přenesená",J491,0)</f>
        <v>0</v>
      </c>
      <c r="BH491" s="197">
        <f>IF(N491="sníž. přenesená",J491,0)</f>
        <v>0</v>
      </c>
      <c r="BI491" s="197">
        <f>IF(N491="nulová",J491,0)</f>
        <v>0</v>
      </c>
      <c r="BJ491" s="17" t="s">
        <v>8</v>
      </c>
      <c r="BK491" s="197">
        <f>ROUND(I491*H491,0)</f>
        <v>0</v>
      </c>
      <c r="BL491" s="17" t="s">
        <v>152</v>
      </c>
      <c r="BM491" s="196" t="s">
        <v>718</v>
      </c>
    </row>
    <row r="492" spans="1:65" s="2" customFormat="1" ht="11.25">
      <c r="A492" s="34"/>
      <c r="B492" s="35"/>
      <c r="C492" s="36"/>
      <c r="D492" s="198" t="s">
        <v>153</v>
      </c>
      <c r="E492" s="36"/>
      <c r="F492" s="199" t="s">
        <v>717</v>
      </c>
      <c r="G492" s="36"/>
      <c r="H492" s="36"/>
      <c r="I492" s="200"/>
      <c r="J492" s="36"/>
      <c r="K492" s="36"/>
      <c r="L492" s="39"/>
      <c r="M492" s="201"/>
      <c r="N492" s="202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153</v>
      </c>
      <c r="AU492" s="17" t="s">
        <v>85</v>
      </c>
    </row>
    <row r="493" spans="1:65" s="2" customFormat="1" ht="16.5" customHeight="1">
      <c r="A493" s="34"/>
      <c r="B493" s="35"/>
      <c r="C493" s="186" t="s">
        <v>719</v>
      </c>
      <c r="D493" s="186" t="s">
        <v>148</v>
      </c>
      <c r="E493" s="187" t="s">
        <v>720</v>
      </c>
      <c r="F493" s="188" t="s">
        <v>721</v>
      </c>
      <c r="G493" s="189" t="s">
        <v>649</v>
      </c>
      <c r="H493" s="190">
        <v>3</v>
      </c>
      <c r="I493" s="191"/>
      <c r="J493" s="190">
        <f>ROUND(I493*H493,0)</f>
        <v>0</v>
      </c>
      <c r="K493" s="188" t="s">
        <v>1</v>
      </c>
      <c r="L493" s="39"/>
      <c r="M493" s="192" t="s">
        <v>1</v>
      </c>
      <c r="N493" s="193" t="s">
        <v>41</v>
      </c>
      <c r="O493" s="71"/>
      <c r="P493" s="194">
        <f>O493*H493</f>
        <v>0</v>
      </c>
      <c r="Q493" s="194">
        <v>0</v>
      </c>
      <c r="R493" s="194">
        <f>Q493*H493</f>
        <v>0</v>
      </c>
      <c r="S493" s="194">
        <v>0</v>
      </c>
      <c r="T493" s="195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6" t="s">
        <v>152</v>
      </c>
      <c r="AT493" s="196" t="s">
        <v>148</v>
      </c>
      <c r="AU493" s="196" t="s">
        <v>85</v>
      </c>
      <c r="AY493" s="17" t="s">
        <v>145</v>
      </c>
      <c r="BE493" s="197">
        <f>IF(N493="základní",J493,0)</f>
        <v>0</v>
      </c>
      <c r="BF493" s="197">
        <f>IF(N493="snížená",J493,0)</f>
        <v>0</v>
      </c>
      <c r="BG493" s="197">
        <f>IF(N493="zákl. přenesená",J493,0)</f>
        <v>0</v>
      </c>
      <c r="BH493" s="197">
        <f>IF(N493="sníž. přenesená",J493,0)</f>
        <v>0</v>
      </c>
      <c r="BI493" s="197">
        <f>IF(N493="nulová",J493,0)</f>
        <v>0</v>
      </c>
      <c r="BJ493" s="17" t="s">
        <v>8</v>
      </c>
      <c r="BK493" s="197">
        <f>ROUND(I493*H493,0)</f>
        <v>0</v>
      </c>
      <c r="BL493" s="17" t="s">
        <v>152</v>
      </c>
      <c r="BM493" s="196" t="s">
        <v>722</v>
      </c>
    </row>
    <row r="494" spans="1:65" s="2" customFormat="1" ht="11.25">
      <c r="A494" s="34"/>
      <c r="B494" s="35"/>
      <c r="C494" s="36"/>
      <c r="D494" s="198" t="s">
        <v>153</v>
      </c>
      <c r="E494" s="36"/>
      <c r="F494" s="199" t="s">
        <v>721</v>
      </c>
      <c r="G494" s="36"/>
      <c r="H494" s="36"/>
      <c r="I494" s="200"/>
      <c r="J494" s="36"/>
      <c r="K494" s="36"/>
      <c r="L494" s="39"/>
      <c r="M494" s="201"/>
      <c r="N494" s="202"/>
      <c r="O494" s="71"/>
      <c r="P494" s="71"/>
      <c r="Q494" s="71"/>
      <c r="R494" s="71"/>
      <c r="S494" s="71"/>
      <c r="T494" s="72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153</v>
      </c>
      <c r="AU494" s="17" t="s">
        <v>85</v>
      </c>
    </row>
    <row r="495" spans="1:65" s="2" customFormat="1" ht="37.9" customHeight="1">
      <c r="A495" s="34"/>
      <c r="B495" s="35"/>
      <c r="C495" s="186" t="s">
        <v>447</v>
      </c>
      <c r="D495" s="186" t="s">
        <v>148</v>
      </c>
      <c r="E495" s="187" t="s">
        <v>723</v>
      </c>
      <c r="F495" s="188" t="s">
        <v>724</v>
      </c>
      <c r="G495" s="189" t="s">
        <v>286</v>
      </c>
      <c r="H495" s="190">
        <v>4</v>
      </c>
      <c r="I495" s="191"/>
      <c r="J495" s="190">
        <f>ROUND(I495*H495,0)</f>
        <v>0</v>
      </c>
      <c r="K495" s="188" t="s">
        <v>1</v>
      </c>
      <c r="L495" s="39"/>
      <c r="M495" s="192" t="s">
        <v>1</v>
      </c>
      <c r="N495" s="193" t="s">
        <v>41</v>
      </c>
      <c r="O495" s="71"/>
      <c r="P495" s="194">
        <f>O495*H495</f>
        <v>0</v>
      </c>
      <c r="Q495" s="194">
        <v>0</v>
      </c>
      <c r="R495" s="194">
        <f>Q495*H495</f>
        <v>0</v>
      </c>
      <c r="S495" s="194">
        <v>0</v>
      </c>
      <c r="T495" s="195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6" t="s">
        <v>152</v>
      </c>
      <c r="AT495" s="196" t="s">
        <v>148</v>
      </c>
      <c r="AU495" s="196" t="s">
        <v>85</v>
      </c>
      <c r="AY495" s="17" t="s">
        <v>145</v>
      </c>
      <c r="BE495" s="197">
        <f>IF(N495="základní",J495,0)</f>
        <v>0</v>
      </c>
      <c r="BF495" s="197">
        <f>IF(N495="snížená",J495,0)</f>
        <v>0</v>
      </c>
      <c r="BG495" s="197">
        <f>IF(N495="zákl. přenesená",J495,0)</f>
        <v>0</v>
      </c>
      <c r="BH495" s="197">
        <f>IF(N495="sníž. přenesená",J495,0)</f>
        <v>0</v>
      </c>
      <c r="BI495" s="197">
        <f>IF(N495="nulová",J495,0)</f>
        <v>0</v>
      </c>
      <c r="BJ495" s="17" t="s">
        <v>8</v>
      </c>
      <c r="BK495" s="197">
        <f>ROUND(I495*H495,0)</f>
        <v>0</v>
      </c>
      <c r="BL495" s="17" t="s">
        <v>152</v>
      </c>
      <c r="BM495" s="196" t="s">
        <v>725</v>
      </c>
    </row>
    <row r="496" spans="1:65" s="2" customFormat="1" ht="29.25">
      <c r="A496" s="34"/>
      <c r="B496" s="35"/>
      <c r="C496" s="36"/>
      <c r="D496" s="198" t="s">
        <v>153</v>
      </c>
      <c r="E496" s="36"/>
      <c r="F496" s="199" t="s">
        <v>724</v>
      </c>
      <c r="G496" s="36"/>
      <c r="H496" s="36"/>
      <c r="I496" s="200"/>
      <c r="J496" s="36"/>
      <c r="K496" s="36"/>
      <c r="L496" s="39"/>
      <c r="M496" s="201"/>
      <c r="N496" s="202"/>
      <c r="O496" s="71"/>
      <c r="P496" s="71"/>
      <c r="Q496" s="71"/>
      <c r="R496" s="71"/>
      <c r="S496" s="71"/>
      <c r="T496" s="72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153</v>
      </c>
      <c r="AU496" s="17" t="s">
        <v>85</v>
      </c>
    </row>
    <row r="497" spans="1:65" s="2" customFormat="1" ht="16.5" customHeight="1">
      <c r="A497" s="34"/>
      <c r="B497" s="35"/>
      <c r="C497" s="186" t="s">
        <v>726</v>
      </c>
      <c r="D497" s="186" t="s">
        <v>148</v>
      </c>
      <c r="E497" s="187" t="s">
        <v>727</v>
      </c>
      <c r="F497" s="188" t="s">
        <v>728</v>
      </c>
      <c r="G497" s="189" t="s">
        <v>649</v>
      </c>
      <c r="H497" s="190">
        <v>40</v>
      </c>
      <c r="I497" s="191"/>
      <c r="J497" s="190">
        <f>ROUND(I497*H497,0)</f>
        <v>0</v>
      </c>
      <c r="K497" s="188" t="s">
        <v>1</v>
      </c>
      <c r="L497" s="39"/>
      <c r="M497" s="192" t="s">
        <v>1</v>
      </c>
      <c r="N497" s="193" t="s">
        <v>41</v>
      </c>
      <c r="O497" s="71"/>
      <c r="P497" s="194">
        <f>O497*H497</f>
        <v>0</v>
      </c>
      <c r="Q497" s="194">
        <v>0</v>
      </c>
      <c r="R497" s="194">
        <f>Q497*H497</f>
        <v>0</v>
      </c>
      <c r="S497" s="194">
        <v>0</v>
      </c>
      <c r="T497" s="195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6" t="s">
        <v>152</v>
      </c>
      <c r="AT497" s="196" t="s">
        <v>148</v>
      </c>
      <c r="AU497" s="196" t="s">
        <v>85</v>
      </c>
      <c r="AY497" s="17" t="s">
        <v>145</v>
      </c>
      <c r="BE497" s="197">
        <f>IF(N497="základní",J497,0)</f>
        <v>0</v>
      </c>
      <c r="BF497" s="197">
        <f>IF(N497="snížená",J497,0)</f>
        <v>0</v>
      </c>
      <c r="BG497" s="197">
        <f>IF(N497="zákl. přenesená",J497,0)</f>
        <v>0</v>
      </c>
      <c r="BH497" s="197">
        <f>IF(N497="sníž. přenesená",J497,0)</f>
        <v>0</v>
      </c>
      <c r="BI497" s="197">
        <f>IF(N497="nulová",J497,0)</f>
        <v>0</v>
      </c>
      <c r="BJ497" s="17" t="s">
        <v>8</v>
      </c>
      <c r="BK497" s="197">
        <f>ROUND(I497*H497,0)</f>
        <v>0</v>
      </c>
      <c r="BL497" s="17" t="s">
        <v>152</v>
      </c>
      <c r="BM497" s="196" t="s">
        <v>729</v>
      </c>
    </row>
    <row r="498" spans="1:65" s="2" customFormat="1" ht="11.25">
      <c r="A498" s="34"/>
      <c r="B498" s="35"/>
      <c r="C498" s="36"/>
      <c r="D498" s="198" t="s">
        <v>153</v>
      </c>
      <c r="E498" s="36"/>
      <c r="F498" s="199" t="s">
        <v>728</v>
      </c>
      <c r="G498" s="36"/>
      <c r="H498" s="36"/>
      <c r="I498" s="200"/>
      <c r="J498" s="36"/>
      <c r="K498" s="36"/>
      <c r="L498" s="39"/>
      <c r="M498" s="201"/>
      <c r="N498" s="202"/>
      <c r="O498" s="71"/>
      <c r="P498" s="71"/>
      <c r="Q498" s="71"/>
      <c r="R498" s="71"/>
      <c r="S498" s="71"/>
      <c r="T498" s="72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153</v>
      </c>
      <c r="AU498" s="17" t="s">
        <v>85</v>
      </c>
    </row>
    <row r="499" spans="1:65" s="2" customFormat="1" ht="16.5" customHeight="1">
      <c r="A499" s="34"/>
      <c r="B499" s="35"/>
      <c r="C499" s="186" t="s">
        <v>451</v>
      </c>
      <c r="D499" s="186" t="s">
        <v>148</v>
      </c>
      <c r="E499" s="187" t="s">
        <v>730</v>
      </c>
      <c r="F499" s="188" t="s">
        <v>731</v>
      </c>
      <c r="G499" s="189" t="s">
        <v>649</v>
      </c>
      <c r="H499" s="190">
        <v>4</v>
      </c>
      <c r="I499" s="191"/>
      <c r="J499" s="190">
        <f>ROUND(I499*H499,0)</f>
        <v>0</v>
      </c>
      <c r="K499" s="188" t="s">
        <v>1</v>
      </c>
      <c r="L499" s="39"/>
      <c r="M499" s="192" t="s">
        <v>1</v>
      </c>
      <c r="N499" s="193" t="s">
        <v>41</v>
      </c>
      <c r="O499" s="71"/>
      <c r="P499" s="194">
        <f>O499*H499</f>
        <v>0</v>
      </c>
      <c r="Q499" s="194">
        <v>0</v>
      </c>
      <c r="R499" s="194">
        <f>Q499*H499</f>
        <v>0</v>
      </c>
      <c r="S499" s="194">
        <v>0</v>
      </c>
      <c r="T499" s="19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6" t="s">
        <v>152</v>
      </c>
      <c r="AT499" s="196" t="s">
        <v>148</v>
      </c>
      <c r="AU499" s="196" t="s">
        <v>85</v>
      </c>
      <c r="AY499" s="17" t="s">
        <v>145</v>
      </c>
      <c r="BE499" s="197">
        <f>IF(N499="základní",J499,0)</f>
        <v>0</v>
      </c>
      <c r="BF499" s="197">
        <f>IF(N499="snížená",J499,0)</f>
        <v>0</v>
      </c>
      <c r="BG499" s="197">
        <f>IF(N499="zákl. přenesená",J499,0)</f>
        <v>0</v>
      </c>
      <c r="BH499" s="197">
        <f>IF(N499="sníž. přenesená",J499,0)</f>
        <v>0</v>
      </c>
      <c r="BI499" s="197">
        <f>IF(N499="nulová",J499,0)</f>
        <v>0</v>
      </c>
      <c r="BJ499" s="17" t="s">
        <v>8</v>
      </c>
      <c r="BK499" s="197">
        <f>ROUND(I499*H499,0)</f>
        <v>0</v>
      </c>
      <c r="BL499" s="17" t="s">
        <v>152</v>
      </c>
      <c r="BM499" s="196" t="s">
        <v>732</v>
      </c>
    </row>
    <row r="500" spans="1:65" s="2" customFormat="1" ht="11.25">
      <c r="A500" s="34"/>
      <c r="B500" s="35"/>
      <c r="C500" s="36"/>
      <c r="D500" s="198" t="s">
        <v>153</v>
      </c>
      <c r="E500" s="36"/>
      <c r="F500" s="199" t="s">
        <v>733</v>
      </c>
      <c r="G500" s="36"/>
      <c r="H500" s="36"/>
      <c r="I500" s="200"/>
      <c r="J500" s="36"/>
      <c r="K500" s="36"/>
      <c r="L500" s="39"/>
      <c r="M500" s="201"/>
      <c r="N500" s="202"/>
      <c r="O500" s="71"/>
      <c r="P500" s="71"/>
      <c r="Q500" s="71"/>
      <c r="R500" s="71"/>
      <c r="S500" s="71"/>
      <c r="T500" s="72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153</v>
      </c>
      <c r="AU500" s="17" t="s">
        <v>85</v>
      </c>
    </row>
    <row r="501" spans="1:65" s="2" customFormat="1" ht="33" customHeight="1">
      <c r="A501" s="34"/>
      <c r="B501" s="35"/>
      <c r="C501" s="186" t="s">
        <v>734</v>
      </c>
      <c r="D501" s="186" t="s">
        <v>148</v>
      </c>
      <c r="E501" s="187" t="s">
        <v>735</v>
      </c>
      <c r="F501" s="188" t="s">
        <v>736</v>
      </c>
      <c r="G501" s="189" t="s">
        <v>649</v>
      </c>
      <c r="H501" s="190">
        <v>17</v>
      </c>
      <c r="I501" s="191"/>
      <c r="J501" s="190">
        <f>ROUND(I501*H501,0)</f>
        <v>0</v>
      </c>
      <c r="K501" s="188" t="s">
        <v>1</v>
      </c>
      <c r="L501" s="39"/>
      <c r="M501" s="192" t="s">
        <v>1</v>
      </c>
      <c r="N501" s="193" t="s">
        <v>41</v>
      </c>
      <c r="O501" s="71"/>
      <c r="P501" s="194">
        <f>O501*H501</f>
        <v>0</v>
      </c>
      <c r="Q501" s="194">
        <v>0</v>
      </c>
      <c r="R501" s="194">
        <f>Q501*H501</f>
        <v>0</v>
      </c>
      <c r="S501" s="194">
        <v>0</v>
      </c>
      <c r="T501" s="195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6" t="s">
        <v>152</v>
      </c>
      <c r="AT501" s="196" t="s">
        <v>148</v>
      </c>
      <c r="AU501" s="196" t="s">
        <v>85</v>
      </c>
      <c r="AY501" s="17" t="s">
        <v>145</v>
      </c>
      <c r="BE501" s="197">
        <f>IF(N501="základní",J501,0)</f>
        <v>0</v>
      </c>
      <c r="BF501" s="197">
        <f>IF(N501="snížená",J501,0)</f>
        <v>0</v>
      </c>
      <c r="BG501" s="197">
        <f>IF(N501="zákl. přenesená",J501,0)</f>
        <v>0</v>
      </c>
      <c r="BH501" s="197">
        <f>IF(N501="sníž. přenesená",J501,0)</f>
        <v>0</v>
      </c>
      <c r="BI501" s="197">
        <f>IF(N501="nulová",J501,0)</f>
        <v>0</v>
      </c>
      <c r="BJ501" s="17" t="s">
        <v>8</v>
      </c>
      <c r="BK501" s="197">
        <f>ROUND(I501*H501,0)</f>
        <v>0</v>
      </c>
      <c r="BL501" s="17" t="s">
        <v>152</v>
      </c>
      <c r="BM501" s="196" t="s">
        <v>737</v>
      </c>
    </row>
    <row r="502" spans="1:65" s="2" customFormat="1" ht="19.5">
      <c r="A502" s="34"/>
      <c r="B502" s="35"/>
      <c r="C502" s="36"/>
      <c r="D502" s="198" t="s">
        <v>153</v>
      </c>
      <c r="E502" s="36"/>
      <c r="F502" s="199" t="s">
        <v>736</v>
      </c>
      <c r="G502" s="36"/>
      <c r="H502" s="36"/>
      <c r="I502" s="200"/>
      <c r="J502" s="36"/>
      <c r="K502" s="36"/>
      <c r="L502" s="39"/>
      <c r="M502" s="201"/>
      <c r="N502" s="202"/>
      <c r="O502" s="71"/>
      <c r="P502" s="71"/>
      <c r="Q502" s="71"/>
      <c r="R502" s="71"/>
      <c r="S502" s="71"/>
      <c r="T502" s="72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153</v>
      </c>
      <c r="AU502" s="17" t="s">
        <v>85</v>
      </c>
    </row>
    <row r="503" spans="1:65" s="2" customFormat="1" ht="16.5" customHeight="1">
      <c r="A503" s="34"/>
      <c r="B503" s="35"/>
      <c r="C503" s="186" t="s">
        <v>456</v>
      </c>
      <c r="D503" s="186" t="s">
        <v>148</v>
      </c>
      <c r="E503" s="187" t="s">
        <v>738</v>
      </c>
      <c r="F503" s="188" t="s">
        <v>739</v>
      </c>
      <c r="G503" s="189" t="s">
        <v>649</v>
      </c>
      <c r="H503" s="190">
        <v>6</v>
      </c>
      <c r="I503" s="191"/>
      <c r="J503" s="190">
        <f>ROUND(I503*H503,0)</f>
        <v>0</v>
      </c>
      <c r="K503" s="188" t="s">
        <v>1</v>
      </c>
      <c r="L503" s="39"/>
      <c r="M503" s="192" t="s">
        <v>1</v>
      </c>
      <c r="N503" s="193" t="s">
        <v>41</v>
      </c>
      <c r="O503" s="71"/>
      <c r="P503" s="194">
        <f>O503*H503</f>
        <v>0</v>
      </c>
      <c r="Q503" s="194">
        <v>0</v>
      </c>
      <c r="R503" s="194">
        <f>Q503*H503</f>
        <v>0</v>
      </c>
      <c r="S503" s="194">
        <v>0</v>
      </c>
      <c r="T503" s="195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6" t="s">
        <v>152</v>
      </c>
      <c r="AT503" s="196" t="s">
        <v>148</v>
      </c>
      <c r="AU503" s="196" t="s">
        <v>85</v>
      </c>
      <c r="AY503" s="17" t="s">
        <v>145</v>
      </c>
      <c r="BE503" s="197">
        <f>IF(N503="základní",J503,0)</f>
        <v>0</v>
      </c>
      <c r="BF503" s="197">
        <f>IF(N503="snížená",J503,0)</f>
        <v>0</v>
      </c>
      <c r="BG503" s="197">
        <f>IF(N503="zákl. přenesená",J503,0)</f>
        <v>0</v>
      </c>
      <c r="BH503" s="197">
        <f>IF(N503="sníž. přenesená",J503,0)</f>
        <v>0</v>
      </c>
      <c r="BI503" s="197">
        <f>IF(N503="nulová",J503,0)</f>
        <v>0</v>
      </c>
      <c r="BJ503" s="17" t="s">
        <v>8</v>
      </c>
      <c r="BK503" s="197">
        <f>ROUND(I503*H503,0)</f>
        <v>0</v>
      </c>
      <c r="BL503" s="17" t="s">
        <v>152</v>
      </c>
      <c r="BM503" s="196" t="s">
        <v>740</v>
      </c>
    </row>
    <row r="504" spans="1:65" s="2" customFormat="1" ht="11.25">
      <c r="A504" s="34"/>
      <c r="B504" s="35"/>
      <c r="C504" s="36"/>
      <c r="D504" s="198" t="s">
        <v>153</v>
      </c>
      <c r="E504" s="36"/>
      <c r="F504" s="199" t="s">
        <v>741</v>
      </c>
      <c r="G504" s="36"/>
      <c r="H504" s="36"/>
      <c r="I504" s="200"/>
      <c r="J504" s="36"/>
      <c r="K504" s="36"/>
      <c r="L504" s="39"/>
      <c r="M504" s="201"/>
      <c r="N504" s="202"/>
      <c r="O504" s="71"/>
      <c r="P504" s="71"/>
      <c r="Q504" s="71"/>
      <c r="R504" s="71"/>
      <c r="S504" s="71"/>
      <c r="T504" s="72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153</v>
      </c>
      <c r="AU504" s="17" t="s">
        <v>85</v>
      </c>
    </row>
    <row r="505" spans="1:65" s="2" customFormat="1" ht="16.5" customHeight="1">
      <c r="A505" s="34"/>
      <c r="B505" s="35"/>
      <c r="C505" s="186" t="s">
        <v>742</v>
      </c>
      <c r="D505" s="186" t="s">
        <v>148</v>
      </c>
      <c r="E505" s="187" t="s">
        <v>743</v>
      </c>
      <c r="F505" s="188" t="s">
        <v>744</v>
      </c>
      <c r="G505" s="189" t="s">
        <v>649</v>
      </c>
      <c r="H505" s="190">
        <v>24</v>
      </c>
      <c r="I505" s="191"/>
      <c r="J505" s="190">
        <f>ROUND(I505*H505,0)</f>
        <v>0</v>
      </c>
      <c r="K505" s="188" t="s">
        <v>1</v>
      </c>
      <c r="L505" s="39"/>
      <c r="M505" s="192" t="s">
        <v>1</v>
      </c>
      <c r="N505" s="193" t="s">
        <v>41</v>
      </c>
      <c r="O505" s="71"/>
      <c r="P505" s="194">
        <f>O505*H505</f>
        <v>0</v>
      </c>
      <c r="Q505" s="194">
        <v>0</v>
      </c>
      <c r="R505" s="194">
        <f>Q505*H505</f>
        <v>0</v>
      </c>
      <c r="S505" s="194">
        <v>0</v>
      </c>
      <c r="T505" s="195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6" t="s">
        <v>152</v>
      </c>
      <c r="AT505" s="196" t="s">
        <v>148</v>
      </c>
      <c r="AU505" s="196" t="s">
        <v>85</v>
      </c>
      <c r="AY505" s="17" t="s">
        <v>145</v>
      </c>
      <c r="BE505" s="197">
        <f>IF(N505="základní",J505,0)</f>
        <v>0</v>
      </c>
      <c r="BF505" s="197">
        <f>IF(N505="snížená",J505,0)</f>
        <v>0</v>
      </c>
      <c r="BG505" s="197">
        <f>IF(N505="zákl. přenesená",J505,0)</f>
        <v>0</v>
      </c>
      <c r="BH505" s="197">
        <f>IF(N505="sníž. přenesená",J505,0)</f>
        <v>0</v>
      </c>
      <c r="BI505" s="197">
        <f>IF(N505="nulová",J505,0)</f>
        <v>0</v>
      </c>
      <c r="BJ505" s="17" t="s">
        <v>8</v>
      </c>
      <c r="BK505" s="197">
        <f>ROUND(I505*H505,0)</f>
        <v>0</v>
      </c>
      <c r="BL505" s="17" t="s">
        <v>152</v>
      </c>
      <c r="BM505" s="196" t="s">
        <v>745</v>
      </c>
    </row>
    <row r="506" spans="1:65" s="2" customFormat="1" ht="11.25">
      <c r="A506" s="34"/>
      <c r="B506" s="35"/>
      <c r="C506" s="36"/>
      <c r="D506" s="198" t="s">
        <v>153</v>
      </c>
      <c r="E506" s="36"/>
      <c r="F506" s="199" t="s">
        <v>744</v>
      </c>
      <c r="G506" s="36"/>
      <c r="H506" s="36"/>
      <c r="I506" s="200"/>
      <c r="J506" s="36"/>
      <c r="K506" s="36"/>
      <c r="L506" s="39"/>
      <c r="M506" s="201"/>
      <c r="N506" s="202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153</v>
      </c>
      <c r="AU506" s="17" t="s">
        <v>85</v>
      </c>
    </row>
    <row r="507" spans="1:65" s="2" customFormat="1" ht="24.2" customHeight="1">
      <c r="A507" s="34"/>
      <c r="B507" s="35"/>
      <c r="C507" s="186" t="s">
        <v>461</v>
      </c>
      <c r="D507" s="186" t="s">
        <v>148</v>
      </c>
      <c r="E507" s="187" t="s">
        <v>746</v>
      </c>
      <c r="F507" s="188" t="s">
        <v>747</v>
      </c>
      <c r="G507" s="189" t="s">
        <v>286</v>
      </c>
      <c r="H507" s="190">
        <v>1</v>
      </c>
      <c r="I507" s="191"/>
      <c r="J507" s="190">
        <f>ROUND(I507*H507,0)</f>
        <v>0</v>
      </c>
      <c r="K507" s="188" t="s">
        <v>1</v>
      </c>
      <c r="L507" s="39"/>
      <c r="M507" s="192" t="s">
        <v>1</v>
      </c>
      <c r="N507" s="193" t="s">
        <v>41</v>
      </c>
      <c r="O507" s="71"/>
      <c r="P507" s="194">
        <f>O507*H507</f>
        <v>0</v>
      </c>
      <c r="Q507" s="194">
        <v>0</v>
      </c>
      <c r="R507" s="194">
        <f>Q507*H507</f>
        <v>0</v>
      </c>
      <c r="S507" s="194">
        <v>0</v>
      </c>
      <c r="T507" s="195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6" t="s">
        <v>152</v>
      </c>
      <c r="AT507" s="196" t="s">
        <v>148</v>
      </c>
      <c r="AU507" s="196" t="s">
        <v>85</v>
      </c>
      <c r="AY507" s="17" t="s">
        <v>145</v>
      </c>
      <c r="BE507" s="197">
        <f>IF(N507="základní",J507,0)</f>
        <v>0</v>
      </c>
      <c r="BF507" s="197">
        <f>IF(N507="snížená",J507,0)</f>
        <v>0</v>
      </c>
      <c r="BG507" s="197">
        <f>IF(N507="zákl. přenesená",J507,0)</f>
        <v>0</v>
      </c>
      <c r="BH507" s="197">
        <f>IF(N507="sníž. přenesená",J507,0)</f>
        <v>0</v>
      </c>
      <c r="BI507" s="197">
        <f>IF(N507="nulová",J507,0)</f>
        <v>0</v>
      </c>
      <c r="BJ507" s="17" t="s">
        <v>8</v>
      </c>
      <c r="BK507" s="197">
        <f>ROUND(I507*H507,0)</f>
        <v>0</v>
      </c>
      <c r="BL507" s="17" t="s">
        <v>152</v>
      </c>
      <c r="BM507" s="196" t="s">
        <v>748</v>
      </c>
    </row>
    <row r="508" spans="1:65" s="2" customFormat="1" ht="19.5">
      <c r="A508" s="34"/>
      <c r="B508" s="35"/>
      <c r="C508" s="36"/>
      <c r="D508" s="198" t="s">
        <v>153</v>
      </c>
      <c r="E508" s="36"/>
      <c r="F508" s="199" t="s">
        <v>747</v>
      </c>
      <c r="G508" s="36"/>
      <c r="H508" s="36"/>
      <c r="I508" s="200"/>
      <c r="J508" s="36"/>
      <c r="K508" s="36"/>
      <c r="L508" s="39"/>
      <c r="M508" s="201"/>
      <c r="N508" s="202"/>
      <c r="O508" s="71"/>
      <c r="P508" s="71"/>
      <c r="Q508" s="71"/>
      <c r="R508" s="71"/>
      <c r="S508" s="71"/>
      <c r="T508" s="72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7" t="s">
        <v>153</v>
      </c>
      <c r="AU508" s="17" t="s">
        <v>85</v>
      </c>
    </row>
    <row r="509" spans="1:65" s="2" customFormat="1" ht="21.75" customHeight="1">
      <c r="A509" s="34"/>
      <c r="B509" s="35"/>
      <c r="C509" s="186" t="s">
        <v>749</v>
      </c>
      <c r="D509" s="186" t="s">
        <v>148</v>
      </c>
      <c r="E509" s="187" t="s">
        <v>750</v>
      </c>
      <c r="F509" s="188" t="s">
        <v>751</v>
      </c>
      <c r="G509" s="189" t="s">
        <v>286</v>
      </c>
      <c r="H509" s="190">
        <v>4</v>
      </c>
      <c r="I509" s="191"/>
      <c r="J509" s="190">
        <f>ROUND(I509*H509,0)</f>
        <v>0</v>
      </c>
      <c r="K509" s="188" t="s">
        <v>1</v>
      </c>
      <c r="L509" s="39"/>
      <c r="M509" s="192" t="s">
        <v>1</v>
      </c>
      <c r="N509" s="193" t="s">
        <v>41</v>
      </c>
      <c r="O509" s="71"/>
      <c r="P509" s="194">
        <f>O509*H509</f>
        <v>0</v>
      </c>
      <c r="Q509" s="194">
        <v>0</v>
      </c>
      <c r="R509" s="194">
        <f>Q509*H509</f>
        <v>0</v>
      </c>
      <c r="S509" s="194">
        <v>0</v>
      </c>
      <c r="T509" s="195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6" t="s">
        <v>152</v>
      </c>
      <c r="AT509" s="196" t="s">
        <v>148</v>
      </c>
      <c r="AU509" s="196" t="s">
        <v>85</v>
      </c>
      <c r="AY509" s="17" t="s">
        <v>145</v>
      </c>
      <c r="BE509" s="197">
        <f>IF(N509="základní",J509,0)</f>
        <v>0</v>
      </c>
      <c r="BF509" s="197">
        <f>IF(N509="snížená",J509,0)</f>
        <v>0</v>
      </c>
      <c r="BG509" s="197">
        <f>IF(N509="zákl. přenesená",J509,0)</f>
        <v>0</v>
      </c>
      <c r="BH509" s="197">
        <f>IF(N509="sníž. přenesená",J509,0)</f>
        <v>0</v>
      </c>
      <c r="BI509" s="197">
        <f>IF(N509="nulová",J509,0)</f>
        <v>0</v>
      </c>
      <c r="BJ509" s="17" t="s">
        <v>8</v>
      </c>
      <c r="BK509" s="197">
        <f>ROUND(I509*H509,0)</f>
        <v>0</v>
      </c>
      <c r="BL509" s="17" t="s">
        <v>152</v>
      </c>
      <c r="BM509" s="196" t="s">
        <v>752</v>
      </c>
    </row>
    <row r="510" spans="1:65" s="2" customFormat="1" ht="11.25">
      <c r="A510" s="34"/>
      <c r="B510" s="35"/>
      <c r="C510" s="36"/>
      <c r="D510" s="198" t="s">
        <v>153</v>
      </c>
      <c r="E510" s="36"/>
      <c r="F510" s="199" t="s">
        <v>751</v>
      </c>
      <c r="G510" s="36"/>
      <c r="H510" s="36"/>
      <c r="I510" s="200"/>
      <c r="J510" s="36"/>
      <c r="K510" s="36"/>
      <c r="L510" s="39"/>
      <c r="M510" s="201"/>
      <c r="N510" s="202"/>
      <c r="O510" s="71"/>
      <c r="P510" s="71"/>
      <c r="Q510" s="71"/>
      <c r="R510" s="71"/>
      <c r="S510" s="71"/>
      <c r="T510" s="72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153</v>
      </c>
      <c r="AU510" s="17" t="s">
        <v>85</v>
      </c>
    </row>
    <row r="511" spans="1:65" s="12" customFormat="1" ht="22.9" customHeight="1">
      <c r="B511" s="170"/>
      <c r="C511" s="171"/>
      <c r="D511" s="172" t="s">
        <v>75</v>
      </c>
      <c r="E511" s="184" t="s">
        <v>753</v>
      </c>
      <c r="F511" s="184" t="s">
        <v>754</v>
      </c>
      <c r="G511" s="171"/>
      <c r="H511" s="171"/>
      <c r="I511" s="174"/>
      <c r="J511" s="185">
        <f>BK511</f>
        <v>0</v>
      </c>
      <c r="K511" s="171"/>
      <c r="L511" s="176"/>
      <c r="M511" s="177"/>
      <c r="N511" s="178"/>
      <c r="O511" s="178"/>
      <c r="P511" s="179">
        <f>SUM(P512:P529)</f>
        <v>0</v>
      </c>
      <c r="Q511" s="178"/>
      <c r="R511" s="179">
        <f>SUM(R512:R529)</f>
        <v>0</v>
      </c>
      <c r="S511" s="178"/>
      <c r="T511" s="180">
        <f>SUM(T512:T529)</f>
        <v>0</v>
      </c>
      <c r="AR511" s="181" t="s">
        <v>85</v>
      </c>
      <c r="AT511" s="182" t="s">
        <v>75</v>
      </c>
      <c r="AU511" s="182" t="s">
        <v>8</v>
      </c>
      <c r="AY511" s="181" t="s">
        <v>145</v>
      </c>
      <c r="BK511" s="183">
        <f>SUM(BK512:BK529)</f>
        <v>0</v>
      </c>
    </row>
    <row r="512" spans="1:65" s="2" customFormat="1" ht="24.2" customHeight="1">
      <c r="A512" s="34"/>
      <c r="B512" s="35"/>
      <c r="C512" s="186" t="s">
        <v>468</v>
      </c>
      <c r="D512" s="186" t="s">
        <v>148</v>
      </c>
      <c r="E512" s="187" t="s">
        <v>755</v>
      </c>
      <c r="F512" s="188" t="s">
        <v>756</v>
      </c>
      <c r="G512" s="189" t="s">
        <v>151</v>
      </c>
      <c r="H512" s="190">
        <v>93.84</v>
      </c>
      <c r="I512" s="191"/>
      <c r="J512" s="190">
        <f>ROUND(I512*H512,0)</f>
        <v>0</v>
      </c>
      <c r="K512" s="188" t="s">
        <v>176</v>
      </c>
      <c r="L512" s="39"/>
      <c r="M512" s="192" t="s">
        <v>1</v>
      </c>
      <c r="N512" s="193" t="s">
        <v>41</v>
      </c>
      <c r="O512" s="71"/>
      <c r="P512" s="194">
        <f>O512*H512</f>
        <v>0</v>
      </c>
      <c r="Q512" s="194">
        <v>0</v>
      </c>
      <c r="R512" s="194">
        <f>Q512*H512</f>
        <v>0</v>
      </c>
      <c r="S512" s="194">
        <v>0</v>
      </c>
      <c r="T512" s="195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6" t="s">
        <v>190</v>
      </c>
      <c r="AT512" s="196" t="s">
        <v>148</v>
      </c>
      <c r="AU512" s="196" t="s">
        <v>85</v>
      </c>
      <c r="AY512" s="17" t="s">
        <v>145</v>
      </c>
      <c r="BE512" s="197">
        <f>IF(N512="základní",J512,0)</f>
        <v>0</v>
      </c>
      <c r="BF512" s="197">
        <f>IF(N512="snížená",J512,0)</f>
        <v>0</v>
      </c>
      <c r="BG512" s="197">
        <f>IF(N512="zákl. přenesená",J512,0)</f>
        <v>0</v>
      </c>
      <c r="BH512" s="197">
        <f>IF(N512="sníž. přenesená",J512,0)</f>
        <v>0</v>
      </c>
      <c r="BI512" s="197">
        <f>IF(N512="nulová",J512,0)</f>
        <v>0</v>
      </c>
      <c r="BJ512" s="17" t="s">
        <v>8</v>
      </c>
      <c r="BK512" s="197">
        <f>ROUND(I512*H512,0)</f>
        <v>0</v>
      </c>
      <c r="BL512" s="17" t="s">
        <v>190</v>
      </c>
      <c r="BM512" s="196" t="s">
        <v>757</v>
      </c>
    </row>
    <row r="513" spans="1:65" s="2" customFormat="1" ht="19.5">
      <c r="A513" s="34"/>
      <c r="B513" s="35"/>
      <c r="C513" s="36"/>
      <c r="D513" s="198" t="s">
        <v>153</v>
      </c>
      <c r="E513" s="36"/>
      <c r="F513" s="199" t="s">
        <v>758</v>
      </c>
      <c r="G513" s="36"/>
      <c r="H513" s="36"/>
      <c r="I513" s="200"/>
      <c r="J513" s="36"/>
      <c r="K513" s="36"/>
      <c r="L513" s="39"/>
      <c r="M513" s="201"/>
      <c r="N513" s="202"/>
      <c r="O513" s="71"/>
      <c r="P513" s="71"/>
      <c r="Q513" s="71"/>
      <c r="R513" s="71"/>
      <c r="S513" s="71"/>
      <c r="T513" s="72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7" t="s">
        <v>153</v>
      </c>
      <c r="AU513" s="17" t="s">
        <v>85</v>
      </c>
    </row>
    <row r="514" spans="1:65" s="13" customFormat="1" ht="11.25">
      <c r="B514" s="212"/>
      <c r="C514" s="213"/>
      <c r="D514" s="198" t="s">
        <v>167</v>
      </c>
      <c r="E514" s="214" t="s">
        <v>1</v>
      </c>
      <c r="F514" s="215" t="s">
        <v>759</v>
      </c>
      <c r="G514" s="213"/>
      <c r="H514" s="216">
        <v>93.84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AT514" s="222" t="s">
        <v>167</v>
      </c>
      <c r="AU514" s="222" t="s">
        <v>85</v>
      </c>
      <c r="AV514" s="13" t="s">
        <v>85</v>
      </c>
      <c r="AW514" s="13" t="s">
        <v>32</v>
      </c>
      <c r="AX514" s="13" t="s">
        <v>76</v>
      </c>
      <c r="AY514" s="222" t="s">
        <v>145</v>
      </c>
    </row>
    <row r="515" spans="1:65" s="14" customFormat="1" ht="11.25">
      <c r="B515" s="223"/>
      <c r="C515" s="224"/>
      <c r="D515" s="198" t="s">
        <v>167</v>
      </c>
      <c r="E515" s="225" t="s">
        <v>1</v>
      </c>
      <c r="F515" s="226" t="s">
        <v>169</v>
      </c>
      <c r="G515" s="224"/>
      <c r="H515" s="227">
        <v>93.84</v>
      </c>
      <c r="I515" s="228"/>
      <c r="J515" s="224"/>
      <c r="K515" s="224"/>
      <c r="L515" s="229"/>
      <c r="M515" s="230"/>
      <c r="N515" s="231"/>
      <c r="O515" s="231"/>
      <c r="P515" s="231"/>
      <c r="Q515" s="231"/>
      <c r="R515" s="231"/>
      <c r="S515" s="231"/>
      <c r="T515" s="232"/>
      <c r="AT515" s="233" t="s">
        <v>167</v>
      </c>
      <c r="AU515" s="233" t="s">
        <v>85</v>
      </c>
      <c r="AV515" s="14" t="s">
        <v>152</v>
      </c>
      <c r="AW515" s="14" t="s">
        <v>32</v>
      </c>
      <c r="AX515" s="14" t="s">
        <v>8</v>
      </c>
      <c r="AY515" s="233" t="s">
        <v>145</v>
      </c>
    </row>
    <row r="516" spans="1:65" s="2" customFormat="1" ht="16.5" customHeight="1">
      <c r="A516" s="34"/>
      <c r="B516" s="35"/>
      <c r="C516" s="203" t="s">
        <v>760</v>
      </c>
      <c r="D516" s="203" t="s">
        <v>155</v>
      </c>
      <c r="E516" s="204" t="s">
        <v>761</v>
      </c>
      <c r="F516" s="205" t="s">
        <v>762</v>
      </c>
      <c r="G516" s="206" t="s">
        <v>763</v>
      </c>
      <c r="H516" s="207">
        <v>0.39</v>
      </c>
      <c r="I516" s="208"/>
      <c r="J516" s="207">
        <f>ROUND(I516*H516,0)</f>
        <v>0</v>
      </c>
      <c r="K516" s="205" t="s">
        <v>176</v>
      </c>
      <c r="L516" s="209"/>
      <c r="M516" s="210" t="s">
        <v>1</v>
      </c>
      <c r="N516" s="211" t="s">
        <v>41</v>
      </c>
      <c r="O516" s="71"/>
      <c r="P516" s="194">
        <f>O516*H516</f>
        <v>0</v>
      </c>
      <c r="Q516" s="194">
        <v>0</v>
      </c>
      <c r="R516" s="194">
        <f>Q516*H516</f>
        <v>0</v>
      </c>
      <c r="S516" s="194">
        <v>0</v>
      </c>
      <c r="T516" s="195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6" t="s">
        <v>227</v>
      </c>
      <c r="AT516" s="196" t="s">
        <v>155</v>
      </c>
      <c r="AU516" s="196" t="s">
        <v>85</v>
      </c>
      <c r="AY516" s="17" t="s">
        <v>145</v>
      </c>
      <c r="BE516" s="197">
        <f>IF(N516="základní",J516,0)</f>
        <v>0</v>
      </c>
      <c r="BF516" s="197">
        <f>IF(N516="snížená",J516,0)</f>
        <v>0</v>
      </c>
      <c r="BG516" s="197">
        <f>IF(N516="zákl. přenesená",J516,0)</f>
        <v>0</v>
      </c>
      <c r="BH516" s="197">
        <f>IF(N516="sníž. přenesená",J516,0)</f>
        <v>0</v>
      </c>
      <c r="BI516" s="197">
        <f>IF(N516="nulová",J516,0)</f>
        <v>0</v>
      </c>
      <c r="BJ516" s="17" t="s">
        <v>8</v>
      </c>
      <c r="BK516" s="197">
        <f>ROUND(I516*H516,0)</f>
        <v>0</v>
      </c>
      <c r="BL516" s="17" t="s">
        <v>190</v>
      </c>
      <c r="BM516" s="196" t="s">
        <v>764</v>
      </c>
    </row>
    <row r="517" spans="1:65" s="2" customFormat="1" ht="11.25">
      <c r="A517" s="34"/>
      <c r="B517" s="35"/>
      <c r="C517" s="36"/>
      <c r="D517" s="198" t="s">
        <v>153</v>
      </c>
      <c r="E517" s="36"/>
      <c r="F517" s="199" t="s">
        <v>762</v>
      </c>
      <c r="G517" s="36"/>
      <c r="H517" s="36"/>
      <c r="I517" s="200"/>
      <c r="J517" s="36"/>
      <c r="K517" s="36"/>
      <c r="L517" s="39"/>
      <c r="M517" s="201"/>
      <c r="N517" s="202"/>
      <c r="O517" s="71"/>
      <c r="P517" s="71"/>
      <c r="Q517" s="71"/>
      <c r="R517" s="71"/>
      <c r="S517" s="71"/>
      <c r="T517" s="72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153</v>
      </c>
      <c r="AU517" s="17" t="s">
        <v>85</v>
      </c>
    </row>
    <row r="518" spans="1:65" s="13" customFormat="1" ht="11.25">
      <c r="B518" s="212"/>
      <c r="C518" s="213"/>
      <c r="D518" s="198" t="s">
        <v>167</v>
      </c>
      <c r="E518" s="214" t="s">
        <v>1</v>
      </c>
      <c r="F518" s="215" t="s">
        <v>765</v>
      </c>
      <c r="G518" s="213"/>
      <c r="H518" s="216">
        <v>0.39</v>
      </c>
      <c r="I518" s="217"/>
      <c r="J518" s="213"/>
      <c r="K518" s="213"/>
      <c r="L518" s="218"/>
      <c r="M518" s="219"/>
      <c r="N518" s="220"/>
      <c r="O518" s="220"/>
      <c r="P518" s="220"/>
      <c r="Q518" s="220"/>
      <c r="R518" s="220"/>
      <c r="S518" s="220"/>
      <c r="T518" s="221"/>
      <c r="AT518" s="222" t="s">
        <v>167</v>
      </c>
      <c r="AU518" s="222" t="s">
        <v>85</v>
      </c>
      <c r="AV518" s="13" t="s">
        <v>85</v>
      </c>
      <c r="AW518" s="13" t="s">
        <v>32</v>
      </c>
      <c r="AX518" s="13" t="s">
        <v>76</v>
      </c>
      <c r="AY518" s="222" t="s">
        <v>145</v>
      </c>
    </row>
    <row r="519" spans="1:65" s="14" customFormat="1" ht="11.25">
      <c r="B519" s="223"/>
      <c r="C519" s="224"/>
      <c r="D519" s="198" t="s">
        <v>167</v>
      </c>
      <c r="E519" s="225" t="s">
        <v>1</v>
      </c>
      <c r="F519" s="226" t="s">
        <v>169</v>
      </c>
      <c r="G519" s="224"/>
      <c r="H519" s="227">
        <v>0.39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AT519" s="233" t="s">
        <v>167</v>
      </c>
      <c r="AU519" s="233" t="s">
        <v>85</v>
      </c>
      <c r="AV519" s="14" t="s">
        <v>152</v>
      </c>
      <c r="AW519" s="14" t="s">
        <v>32</v>
      </c>
      <c r="AX519" s="14" t="s">
        <v>8</v>
      </c>
      <c r="AY519" s="233" t="s">
        <v>145</v>
      </c>
    </row>
    <row r="520" spans="1:65" s="2" customFormat="1" ht="24.2" customHeight="1">
      <c r="A520" s="34"/>
      <c r="B520" s="35"/>
      <c r="C520" s="186" t="s">
        <v>476</v>
      </c>
      <c r="D520" s="186" t="s">
        <v>148</v>
      </c>
      <c r="E520" s="187" t="s">
        <v>766</v>
      </c>
      <c r="F520" s="188" t="s">
        <v>767</v>
      </c>
      <c r="G520" s="189" t="s">
        <v>763</v>
      </c>
      <c r="H520" s="190">
        <v>0.39</v>
      </c>
      <c r="I520" s="191"/>
      <c r="J520" s="190">
        <f>ROUND(I520*H520,0)</f>
        <v>0</v>
      </c>
      <c r="K520" s="188" t="s">
        <v>176</v>
      </c>
      <c r="L520" s="39"/>
      <c r="M520" s="192" t="s">
        <v>1</v>
      </c>
      <c r="N520" s="193" t="s">
        <v>41</v>
      </c>
      <c r="O520" s="71"/>
      <c r="P520" s="194">
        <f>O520*H520</f>
        <v>0</v>
      </c>
      <c r="Q520" s="194">
        <v>0</v>
      </c>
      <c r="R520" s="194">
        <f>Q520*H520</f>
        <v>0</v>
      </c>
      <c r="S520" s="194">
        <v>0</v>
      </c>
      <c r="T520" s="195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6" t="s">
        <v>190</v>
      </c>
      <c r="AT520" s="196" t="s">
        <v>148</v>
      </c>
      <c r="AU520" s="196" t="s">
        <v>85</v>
      </c>
      <c r="AY520" s="17" t="s">
        <v>145</v>
      </c>
      <c r="BE520" s="197">
        <f>IF(N520="základní",J520,0)</f>
        <v>0</v>
      </c>
      <c r="BF520" s="197">
        <f>IF(N520="snížená",J520,0)</f>
        <v>0</v>
      </c>
      <c r="BG520" s="197">
        <f>IF(N520="zákl. přenesená",J520,0)</f>
        <v>0</v>
      </c>
      <c r="BH520" s="197">
        <f>IF(N520="sníž. přenesená",J520,0)</f>
        <v>0</v>
      </c>
      <c r="BI520" s="197">
        <f>IF(N520="nulová",J520,0)</f>
        <v>0</v>
      </c>
      <c r="BJ520" s="17" t="s">
        <v>8</v>
      </c>
      <c r="BK520" s="197">
        <f>ROUND(I520*H520,0)</f>
        <v>0</v>
      </c>
      <c r="BL520" s="17" t="s">
        <v>190</v>
      </c>
      <c r="BM520" s="196" t="s">
        <v>768</v>
      </c>
    </row>
    <row r="521" spans="1:65" s="2" customFormat="1" ht="11.25">
      <c r="A521" s="34"/>
      <c r="B521" s="35"/>
      <c r="C521" s="36"/>
      <c r="D521" s="198" t="s">
        <v>153</v>
      </c>
      <c r="E521" s="36"/>
      <c r="F521" s="199" t="s">
        <v>769</v>
      </c>
      <c r="G521" s="36"/>
      <c r="H521" s="36"/>
      <c r="I521" s="200"/>
      <c r="J521" s="36"/>
      <c r="K521" s="36"/>
      <c r="L521" s="39"/>
      <c r="M521" s="201"/>
      <c r="N521" s="202"/>
      <c r="O521" s="71"/>
      <c r="P521" s="71"/>
      <c r="Q521" s="71"/>
      <c r="R521" s="71"/>
      <c r="S521" s="71"/>
      <c r="T521" s="72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7" t="s">
        <v>153</v>
      </c>
      <c r="AU521" s="17" t="s">
        <v>85</v>
      </c>
    </row>
    <row r="522" spans="1:65" s="13" customFormat="1" ht="11.25">
      <c r="B522" s="212"/>
      <c r="C522" s="213"/>
      <c r="D522" s="198" t="s">
        <v>167</v>
      </c>
      <c r="E522" s="214" t="s">
        <v>1</v>
      </c>
      <c r="F522" s="215" t="s">
        <v>770</v>
      </c>
      <c r="G522" s="213"/>
      <c r="H522" s="216">
        <v>0.39</v>
      </c>
      <c r="I522" s="217"/>
      <c r="J522" s="213"/>
      <c r="K522" s="213"/>
      <c r="L522" s="218"/>
      <c r="M522" s="219"/>
      <c r="N522" s="220"/>
      <c r="O522" s="220"/>
      <c r="P522" s="220"/>
      <c r="Q522" s="220"/>
      <c r="R522" s="220"/>
      <c r="S522" s="220"/>
      <c r="T522" s="221"/>
      <c r="AT522" s="222" t="s">
        <v>167</v>
      </c>
      <c r="AU522" s="222" t="s">
        <v>85</v>
      </c>
      <c r="AV522" s="13" t="s">
        <v>85</v>
      </c>
      <c r="AW522" s="13" t="s">
        <v>32</v>
      </c>
      <c r="AX522" s="13" t="s">
        <v>76</v>
      </c>
      <c r="AY522" s="222" t="s">
        <v>145</v>
      </c>
    </row>
    <row r="523" spans="1:65" s="14" customFormat="1" ht="11.25">
      <c r="B523" s="223"/>
      <c r="C523" s="224"/>
      <c r="D523" s="198" t="s">
        <v>167</v>
      </c>
      <c r="E523" s="225" t="s">
        <v>1</v>
      </c>
      <c r="F523" s="226" t="s">
        <v>169</v>
      </c>
      <c r="G523" s="224"/>
      <c r="H523" s="227">
        <v>0.39</v>
      </c>
      <c r="I523" s="228"/>
      <c r="J523" s="224"/>
      <c r="K523" s="224"/>
      <c r="L523" s="229"/>
      <c r="M523" s="230"/>
      <c r="N523" s="231"/>
      <c r="O523" s="231"/>
      <c r="P523" s="231"/>
      <c r="Q523" s="231"/>
      <c r="R523" s="231"/>
      <c r="S523" s="231"/>
      <c r="T523" s="232"/>
      <c r="AT523" s="233" t="s">
        <v>167</v>
      </c>
      <c r="AU523" s="233" t="s">
        <v>85</v>
      </c>
      <c r="AV523" s="14" t="s">
        <v>152</v>
      </c>
      <c r="AW523" s="14" t="s">
        <v>32</v>
      </c>
      <c r="AX523" s="14" t="s">
        <v>8</v>
      </c>
      <c r="AY523" s="233" t="s">
        <v>145</v>
      </c>
    </row>
    <row r="524" spans="1:65" s="2" customFormat="1" ht="24.2" customHeight="1">
      <c r="A524" s="34"/>
      <c r="B524" s="35"/>
      <c r="C524" s="186" t="s">
        <v>771</v>
      </c>
      <c r="D524" s="186" t="s">
        <v>148</v>
      </c>
      <c r="E524" s="187" t="s">
        <v>772</v>
      </c>
      <c r="F524" s="188" t="s">
        <v>773</v>
      </c>
      <c r="G524" s="189" t="s">
        <v>165</v>
      </c>
      <c r="H524" s="190">
        <v>6.77</v>
      </c>
      <c r="I524" s="191"/>
      <c r="J524" s="190">
        <f>ROUND(I524*H524,0)</f>
        <v>0</v>
      </c>
      <c r="K524" s="188" t="s">
        <v>176</v>
      </c>
      <c r="L524" s="39"/>
      <c r="M524" s="192" t="s">
        <v>1</v>
      </c>
      <c r="N524" s="193" t="s">
        <v>41</v>
      </c>
      <c r="O524" s="71"/>
      <c r="P524" s="194">
        <f>O524*H524</f>
        <v>0</v>
      </c>
      <c r="Q524" s="194">
        <v>0</v>
      </c>
      <c r="R524" s="194">
        <f>Q524*H524</f>
        <v>0</v>
      </c>
      <c r="S524" s="194">
        <v>0</v>
      </c>
      <c r="T524" s="195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6" t="s">
        <v>190</v>
      </c>
      <c r="AT524" s="196" t="s">
        <v>148</v>
      </c>
      <c r="AU524" s="196" t="s">
        <v>85</v>
      </c>
      <c r="AY524" s="17" t="s">
        <v>145</v>
      </c>
      <c r="BE524" s="197">
        <f>IF(N524="základní",J524,0)</f>
        <v>0</v>
      </c>
      <c r="BF524" s="197">
        <f>IF(N524="snížená",J524,0)</f>
        <v>0</v>
      </c>
      <c r="BG524" s="197">
        <f>IF(N524="zákl. přenesená",J524,0)</f>
        <v>0</v>
      </c>
      <c r="BH524" s="197">
        <f>IF(N524="sníž. přenesená",J524,0)</f>
        <v>0</v>
      </c>
      <c r="BI524" s="197">
        <f>IF(N524="nulová",J524,0)</f>
        <v>0</v>
      </c>
      <c r="BJ524" s="17" t="s">
        <v>8</v>
      </c>
      <c r="BK524" s="197">
        <f>ROUND(I524*H524,0)</f>
        <v>0</v>
      </c>
      <c r="BL524" s="17" t="s">
        <v>190</v>
      </c>
      <c r="BM524" s="196" t="s">
        <v>774</v>
      </c>
    </row>
    <row r="525" spans="1:65" s="2" customFormat="1" ht="29.25">
      <c r="A525" s="34"/>
      <c r="B525" s="35"/>
      <c r="C525" s="36"/>
      <c r="D525" s="198" t="s">
        <v>153</v>
      </c>
      <c r="E525" s="36"/>
      <c r="F525" s="199" t="s">
        <v>775</v>
      </c>
      <c r="G525" s="36"/>
      <c r="H525" s="36"/>
      <c r="I525" s="200"/>
      <c r="J525" s="36"/>
      <c r="K525" s="36"/>
      <c r="L525" s="39"/>
      <c r="M525" s="201"/>
      <c r="N525" s="202"/>
      <c r="O525" s="71"/>
      <c r="P525" s="71"/>
      <c r="Q525" s="71"/>
      <c r="R525" s="71"/>
      <c r="S525" s="71"/>
      <c r="T525" s="72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7" t="s">
        <v>153</v>
      </c>
      <c r="AU525" s="17" t="s">
        <v>85</v>
      </c>
    </row>
    <row r="526" spans="1:65" s="13" customFormat="1" ht="11.25">
      <c r="B526" s="212"/>
      <c r="C526" s="213"/>
      <c r="D526" s="198" t="s">
        <v>167</v>
      </c>
      <c r="E526" s="214" t="s">
        <v>1</v>
      </c>
      <c r="F526" s="215" t="s">
        <v>776</v>
      </c>
      <c r="G526" s="213"/>
      <c r="H526" s="216">
        <v>6.77</v>
      </c>
      <c r="I526" s="217"/>
      <c r="J526" s="213"/>
      <c r="K526" s="213"/>
      <c r="L526" s="218"/>
      <c r="M526" s="219"/>
      <c r="N526" s="220"/>
      <c r="O526" s="220"/>
      <c r="P526" s="220"/>
      <c r="Q526" s="220"/>
      <c r="R526" s="220"/>
      <c r="S526" s="220"/>
      <c r="T526" s="221"/>
      <c r="AT526" s="222" t="s">
        <v>167</v>
      </c>
      <c r="AU526" s="222" t="s">
        <v>85</v>
      </c>
      <c r="AV526" s="13" t="s">
        <v>85</v>
      </c>
      <c r="AW526" s="13" t="s">
        <v>32</v>
      </c>
      <c r="AX526" s="13" t="s">
        <v>76</v>
      </c>
      <c r="AY526" s="222" t="s">
        <v>145</v>
      </c>
    </row>
    <row r="527" spans="1:65" s="14" customFormat="1" ht="11.25">
      <c r="B527" s="223"/>
      <c r="C527" s="224"/>
      <c r="D527" s="198" t="s">
        <v>167</v>
      </c>
      <c r="E527" s="225" t="s">
        <v>1</v>
      </c>
      <c r="F527" s="226" t="s">
        <v>169</v>
      </c>
      <c r="G527" s="224"/>
      <c r="H527" s="227">
        <v>6.77</v>
      </c>
      <c r="I527" s="228"/>
      <c r="J527" s="224"/>
      <c r="K527" s="224"/>
      <c r="L527" s="229"/>
      <c r="M527" s="230"/>
      <c r="N527" s="231"/>
      <c r="O527" s="231"/>
      <c r="P527" s="231"/>
      <c r="Q527" s="231"/>
      <c r="R527" s="231"/>
      <c r="S527" s="231"/>
      <c r="T527" s="232"/>
      <c r="AT527" s="233" t="s">
        <v>167</v>
      </c>
      <c r="AU527" s="233" t="s">
        <v>85</v>
      </c>
      <c r="AV527" s="14" t="s">
        <v>152</v>
      </c>
      <c r="AW527" s="14" t="s">
        <v>32</v>
      </c>
      <c r="AX527" s="14" t="s">
        <v>8</v>
      </c>
      <c r="AY527" s="233" t="s">
        <v>145</v>
      </c>
    </row>
    <row r="528" spans="1:65" s="2" customFormat="1" ht="24.2" customHeight="1">
      <c r="A528" s="34"/>
      <c r="B528" s="35"/>
      <c r="C528" s="186" t="s">
        <v>482</v>
      </c>
      <c r="D528" s="186" t="s">
        <v>148</v>
      </c>
      <c r="E528" s="187" t="s">
        <v>777</v>
      </c>
      <c r="F528" s="188" t="s">
        <v>778</v>
      </c>
      <c r="G528" s="189" t="s">
        <v>165</v>
      </c>
      <c r="H528" s="190">
        <v>6.77</v>
      </c>
      <c r="I528" s="191"/>
      <c r="J528" s="190">
        <f>ROUND(I528*H528,0)</f>
        <v>0</v>
      </c>
      <c r="K528" s="188" t="s">
        <v>176</v>
      </c>
      <c r="L528" s="39"/>
      <c r="M528" s="192" t="s">
        <v>1</v>
      </c>
      <c r="N528" s="193" t="s">
        <v>41</v>
      </c>
      <c r="O528" s="71"/>
      <c r="P528" s="194">
        <f>O528*H528</f>
        <v>0</v>
      </c>
      <c r="Q528" s="194">
        <v>0</v>
      </c>
      <c r="R528" s="194">
        <f>Q528*H528</f>
        <v>0</v>
      </c>
      <c r="S528" s="194">
        <v>0</v>
      </c>
      <c r="T528" s="195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6" t="s">
        <v>190</v>
      </c>
      <c r="AT528" s="196" t="s">
        <v>148</v>
      </c>
      <c r="AU528" s="196" t="s">
        <v>85</v>
      </c>
      <c r="AY528" s="17" t="s">
        <v>145</v>
      </c>
      <c r="BE528" s="197">
        <f>IF(N528="základní",J528,0)</f>
        <v>0</v>
      </c>
      <c r="BF528" s="197">
        <f>IF(N528="snížená",J528,0)</f>
        <v>0</v>
      </c>
      <c r="BG528" s="197">
        <f>IF(N528="zákl. přenesená",J528,0)</f>
        <v>0</v>
      </c>
      <c r="BH528" s="197">
        <f>IF(N528="sníž. přenesená",J528,0)</f>
        <v>0</v>
      </c>
      <c r="BI528" s="197">
        <f>IF(N528="nulová",J528,0)</f>
        <v>0</v>
      </c>
      <c r="BJ528" s="17" t="s">
        <v>8</v>
      </c>
      <c r="BK528" s="197">
        <f>ROUND(I528*H528,0)</f>
        <v>0</v>
      </c>
      <c r="BL528" s="17" t="s">
        <v>190</v>
      </c>
      <c r="BM528" s="196" t="s">
        <v>779</v>
      </c>
    </row>
    <row r="529" spans="1:65" s="2" customFormat="1" ht="19.5">
      <c r="A529" s="34"/>
      <c r="B529" s="35"/>
      <c r="C529" s="36"/>
      <c r="D529" s="198" t="s">
        <v>153</v>
      </c>
      <c r="E529" s="36"/>
      <c r="F529" s="199" t="s">
        <v>780</v>
      </c>
      <c r="G529" s="36"/>
      <c r="H529" s="36"/>
      <c r="I529" s="200"/>
      <c r="J529" s="36"/>
      <c r="K529" s="36"/>
      <c r="L529" s="39"/>
      <c r="M529" s="201"/>
      <c r="N529" s="202"/>
      <c r="O529" s="71"/>
      <c r="P529" s="71"/>
      <c r="Q529" s="71"/>
      <c r="R529" s="71"/>
      <c r="S529" s="71"/>
      <c r="T529" s="72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7" t="s">
        <v>153</v>
      </c>
      <c r="AU529" s="17" t="s">
        <v>85</v>
      </c>
    </row>
    <row r="530" spans="1:65" s="12" customFormat="1" ht="22.9" customHeight="1">
      <c r="B530" s="170"/>
      <c r="C530" s="171"/>
      <c r="D530" s="172" t="s">
        <v>75</v>
      </c>
      <c r="E530" s="184" t="s">
        <v>781</v>
      </c>
      <c r="F530" s="184" t="s">
        <v>782</v>
      </c>
      <c r="G530" s="171"/>
      <c r="H530" s="171"/>
      <c r="I530" s="174"/>
      <c r="J530" s="185">
        <f>BK530</f>
        <v>0</v>
      </c>
      <c r="K530" s="171"/>
      <c r="L530" s="176"/>
      <c r="M530" s="177"/>
      <c r="N530" s="178"/>
      <c r="O530" s="178"/>
      <c r="P530" s="179">
        <f>SUM(P531:P566)</f>
        <v>0</v>
      </c>
      <c r="Q530" s="178"/>
      <c r="R530" s="179">
        <f>SUM(R531:R566)</f>
        <v>0</v>
      </c>
      <c r="S530" s="178"/>
      <c r="T530" s="180">
        <f>SUM(T531:T566)</f>
        <v>0</v>
      </c>
      <c r="AR530" s="181" t="s">
        <v>85</v>
      </c>
      <c r="AT530" s="182" t="s">
        <v>75</v>
      </c>
      <c r="AU530" s="182" t="s">
        <v>8</v>
      </c>
      <c r="AY530" s="181" t="s">
        <v>145</v>
      </c>
      <c r="BK530" s="183">
        <f>SUM(BK531:BK566)</f>
        <v>0</v>
      </c>
    </row>
    <row r="531" spans="1:65" s="2" customFormat="1" ht="24.2" customHeight="1">
      <c r="A531" s="34"/>
      <c r="B531" s="35"/>
      <c r="C531" s="186" t="s">
        <v>783</v>
      </c>
      <c r="D531" s="186" t="s">
        <v>148</v>
      </c>
      <c r="E531" s="187" t="s">
        <v>784</v>
      </c>
      <c r="F531" s="188" t="s">
        <v>785</v>
      </c>
      <c r="G531" s="189" t="s">
        <v>151</v>
      </c>
      <c r="H531" s="190">
        <v>3</v>
      </c>
      <c r="I531" s="191"/>
      <c r="J531" s="190">
        <f>ROUND(I531*H531,0)</f>
        <v>0</v>
      </c>
      <c r="K531" s="188" t="s">
        <v>176</v>
      </c>
      <c r="L531" s="39"/>
      <c r="M531" s="192" t="s">
        <v>1</v>
      </c>
      <c r="N531" s="193" t="s">
        <v>41</v>
      </c>
      <c r="O531" s="71"/>
      <c r="P531" s="194">
        <f>O531*H531</f>
        <v>0</v>
      </c>
      <c r="Q531" s="194">
        <v>0</v>
      </c>
      <c r="R531" s="194">
        <f>Q531*H531</f>
        <v>0</v>
      </c>
      <c r="S531" s="194">
        <v>0</v>
      </c>
      <c r="T531" s="195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6" t="s">
        <v>190</v>
      </c>
      <c r="AT531" s="196" t="s">
        <v>148</v>
      </c>
      <c r="AU531" s="196" t="s">
        <v>85</v>
      </c>
      <c r="AY531" s="17" t="s">
        <v>145</v>
      </c>
      <c r="BE531" s="197">
        <f>IF(N531="základní",J531,0)</f>
        <v>0</v>
      </c>
      <c r="BF531" s="197">
        <f>IF(N531="snížená",J531,0)</f>
        <v>0</v>
      </c>
      <c r="BG531" s="197">
        <f>IF(N531="zákl. přenesená",J531,0)</f>
        <v>0</v>
      </c>
      <c r="BH531" s="197">
        <f>IF(N531="sníž. přenesená",J531,0)</f>
        <v>0</v>
      </c>
      <c r="BI531" s="197">
        <f>IF(N531="nulová",J531,0)</f>
        <v>0</v>
      </c>
      <c r="BJ531" s="17" t="s">
        <v>8</v>
      </c>
      <c r="BK531" s="197">
        <f>ROUND(I531*H531,0)</f>
        <v>0</v>
      </c>
      <c r="BL531" s="17" t="s">
        <v>190</v>
      </c>
      <c r="BM531" s="196" t="s">
        <v>786</v>
      </c>
    </row>
    <row r="532" spans="1:65" s="2" customFormat="1" ht="19.5">
      <c r="A532" s="34"/>
      <c r="B532" s="35"/>
      <c r="C532" s="36"/>
      <c r="D532" s="198" t="s">
        <v>153</v>
      </c>
      <c r="E532" s="36"/>
      <c r="F532" s="199" t="s">
        <v>787</v>
      </c>
      <c r="G532" s="36"/>
      <c r="H532" s="36"/>
      <c r="I532" s="200"/>
      <c r="J532" s="36"/>
      <c r="K532" s="36"/>
      <c r="L532" s="39"/>
      <c r="M532" s="201"/>
      <c r="N532" s="202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153</v>
      </c>
      <c r="AU532" s="17" t="s">
        <v>85</v>
      </c>
    </row>
    <row r="533" spans="1:65" s="2" customFormat="1" ht="16.5" customHeight="1">
      <c r="A533" s="34"/>
      <c r="B533" s="35"/>
      <c r="C533" s="186" t="s">
        <v>487</v>
      </c>
      <c r="D533" s="186" t="s">
        <v>148</v>
      </c>
      <c r="E533" s="187" t="s">
        <v>788</v>
      </c>
      <c r="F533" s="188" t="s">
        <v>789</v>
      </c>
      <c r="G533" s="189" t="s">
        <v>151</v>
      </c>
      <c r="H533" s="190">
        <v>105.74</v>
      </c>
      <c r="I533" s="191"/>
      <c r="J533" s="190">
        <f>ROUND(I533*H533,0)</f>
        <v>0</v>
      </c>
      <c r="K533" s="188" t="s">
        <v>176</v>
      </c>
      <c r="L533" s="39"/>
      <c r="M533" s="192" t="s">
        <v>1</v>
      </c>
      <c r="N533" s="193" t="s">
        <v>41</v>
      </c>
      <c r="O533" s="71"/>
      <c r="P533" s="194">
        <f>O533*H533</f>
        <v>0</v>
      </c>
      <c r="Q533" s="194">
        <v>0</v>
      </c>
      <c r="R533" s="194">
        <f>Q533*H533</f>
        <v>0</v>
      </c>
      <c r="S533" s="194">
        <v>0</v>
      </c>
      <c r="T533" s="195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6" t="s">
        <v>190</v>
      </c>
      <c r="AT533" s="196" t="s">
        <v>148</v>
      </c>
      <c r="AU533" s="196" t="s">
        <v>85</v>
      </c>
      <c r="AY533" s="17" t="s">
        <v>145</v>
      </c>
      <c r="BE533" s="197">
        <f>IF(N533="základní",J533,0)</f>
        <v>0</v>
      </c>
      <c r="BF533" s="197">
        <f>IF(N533="snížená",J533,0)</f>
        <v>0</v>
      </c>
      <c r="BG533" s="197">
        <f>IF(N533="zákl. přenesená",J533,0)</f>
        <v>0</v>
      </c>
      <c r="BH533" s="197">
        <f>IF(N533="sníž. přenesená",J533,0)</f>
        <v>0</v>
      </c>
      <c r="BI533" s="197">
        <f>IF(N533="nulová",J533,0)</f>
        <v>0</v>
      </c>
      <c r="BJ533" s="17" t="s">
        <v>8</v>
      </c>
      <c r="BK533" s="197">
        <f>ROUND(I533*H533,0)</f>
        <v>0</v>
      </c>
      <c r="BL533" s="17" t="s">
        <v>190</v>
      </c>
      <c r="BM533" s="196" t="s">
        <v>790</v>
      </c>
    </row>
    <row r="534" spans="1:65" s="2" customFormat="1" ht="11.25">
      <c r="A534" s="34"/>
      <c r="B534" s="35"/>
      <c r="C534" s="36"/>
      <c r="D534" s="198" t="s">
        <v>153</v>
      </c>
      <c r="E534" s="36"/>
      <c r="F534" s="199" t="s">
        <v>791</v>
      </c>
      <c r="G534" s="36"/>
      <c r="H534" s="36"/>
      <c r="I534" s="200"/>
      <c r="J534" s="36"/>
      <c r="K534" s="36"/>
      <c r="L534" s="39"/>
      <c r="M534" s="201"/>
      <c r="N534" s="202"/>
      <c r="O534" s="71"/>
      <c r="P534" s="71"/>
      <c r="Q534" s="71"/>
      <c r="R534" s="71"/>
      <c r="S534" s="71"/>
      <c r="T534" s="72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7" t="s">
        <v>153</v>
      </c>
      <c r="AU534" s="17" t="s">
        <v>85</v>
      </c>
    </row>
    <row r="535" spans="1:65" s="13" customFormat="1" ht="11.25">
      <c r="B535" s="212"/>
      <c r="C535" s="213"/>
      <c r="D535" s="198" t="s">
        <v>167</v>
      </c>
      <c r="E535" s="214" t="s">
        <v>1</v>
      </c>
      <c r="F535" s="215" t="s">
        <v>792</v>
      </c>
      <c r="G535" s="213"/>
      <c r="H535" s="216">
        <v>105.74</v>
      </c>
      <c r="I535" s="217"/>
      <c r="J535" s="213"/>
      <c r="K535" s="213"/>
      <c r="L535" s="218"/>
      <c r="M535" s="219"/>
      <c r="N535" s="220"/>
      <c r="O535" s="220"/>
      <c r="P535" s="220"/>
      <c r="Q535" s="220"/>
      <c r="R535" s="220"/>
      <c r="S535" s="220"/>
      <c r="T535" s="221"/>
      <c r="AT535" s="222" t="s">
        <v>167</v>
      </c>
      <c r="AU535" s="222" t="s">
        <v>85</v>
      </c>
      <c r="AV535" s="13" t="s">
        <v>85</v>
      </c>
      <c r="AW535" s="13" t="s">
        <v>32</v>
      </c>
      <c r="AX535" s="13" t="s">
        <v>76</v>
      </c>
      <c r="AY535" s="222" t="s">
        <v>145</v>
      </c>
    </row>
    <row r="536" spans="1:65" s="14" customFormat="1" ht="11.25">
      <c r="B536" s="223"/>
      <c r="C536" s="224"/>
      <c r="D536" s="198" t="s">
        <v>167</v>
      </c>
      <c r="E536" s="225" t="s">
        <v>1</v>
      </c>
      <c r="F536" s="226" t="s">
        <v>169</v>
      </c>
      <c r="G536" s="224"/>
      <c r="H536" s="227">
        <v>105.74</v>
      </c>
      <c r="I536" s="228"/>
      <c r="J536" s="224"/>
      <c r="K536" s="224"/>
      <c r="L536" s="229"/>
      <c r="M536" s="230"/>
      <c r="N536" s="231"/>
      <c r="O536" s="231"/>
      <c r="P536" s="231"/>
      <c r="Q536" s="231"/>
      <c r="R536" s="231"/>
      <c r="S536" s="231"/>
      <c r="T536" s="232"/>
      <c r="AT536" s="233" t="s">
        <v>167</v>
      </c>
      <c r="AU536" s="233" t="s">
        <v>85</v>
      </c>
      <c r="AV536" s="14" t="s">
        <v>152</v>
      </c>
      <c r="AW536" s="14" t="s">
        <v>32</v>
      </c>
      <c r="AX536" s="14" t="s">
        <v>8</v>
      </c>
      <c r="AY536" s="233" t="s">
        <v>145</v>
      </c>
    </row>
    <row r="537" spans="1:65" s="2" customFormat="1" ht="16.5" customHeight="1">
      <c r="A537" s="34"/>
      <c r="B537" s="35"/>
      <c r="C537" s="186" t="s">
        <v>793</v>
      </c>
      <c r="D537" s="186" t="s">
        <v>148</v>
      </c>
      <c r="E537" s="187" t="s">
        <v>794</v>
      </c>
      <c r="F537" s="188" t="s">
        <v>795</v>
      </c>
      <c r="G537" s="189" t="s">
        <v>151</v>
      </c>
      <c r="H537" s="190">
        <v>38.799999999999997</v>
      </c>
      <c r="I537" s="191"/>
      <c r="J537" s="190">
        <f>ROUND(I537*H537,0)</f>
        <v>0</v>
      </c>
      <c r="K537" s="188" t="s">
        <v>176</v>
      </c>
      <c r="L537" s="39"/>
      <c r="M537" s="192" t="s">
        <v>1</v>
      </c>
      <c r="N537" s="193" t="s">
        <v>41</v>
      </c>
      <c r="O537" s="71"/>
      <c r="P537" s="194">
        <f>O537*H537</f>
        <v>0</v>
      </c>
      <c r="Q537" s="194">
        <v>0</v>
      </c>
      <c r="R537" s="194">
        <f>Q537*H537</f>
        <v>0</v>
      </c>
      <c r="S537" s="194">
        <v>0</v>
      </c>
      <c r="T537" s="195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6" t="s">
        <v>190</v>
      </c>
      <c r="AT537" s="196" t="s">
        <v>148</v>
      </c>
      <c r="AU537" s="196" t="s">
        <v>85</v>
      </c>
      <c r="AY537" s="17" t="s">
        <v>145</v>
      </c>
      <c r="BE537" s="197">
        <f>IF(N537="základní",J537,0)</f>
        <v>0</v>
      </c>
      <c r="BF537" s="197">
        <f>IF(N537="snížená",J537,0)</f>
        <v>0</v>
      </c>
      <c r="BG537" s="197">
        <f>IF(N537="zákl. přenesená",J537,0)</f>
        <v>0</v>
      </c>
      <c r="BH537" s="197">
        <f>IF(N537="sníž. přenesená",J537,0)</f>
        <v>0</v>
      </c>
      <c r="BI537" s="197">
        <f>IF(N537="nulová",J537,0)</f>
        <v>0</v>
      </c>
      <c r="BJ537" s="17" t="s">
        <v>8</v>
      </c>
      <c r="BK537" s="197">
        <f>ROUND(I537*H537,0)</f>
        <v>0</v>
      </c>
      <c r="BL537" s="17" t="s">
        <v>190</v>
      </c>
      <c r="BM537" s="196" t="s">
        <v>796</v>
      </c>
    </row>
    <row r="538" spans="1:65" s="2" customFormat="1" ht="11.25">
      <c r="A538" s="34"/>
      <c r="B538" s="35"/>
      <c r="C538" s="36"/>
      <c r="D538" s="198" t="s">
        <v>153</v>
      </c>
      <c r="E538" s="36"/>
      <c r="F538" s="199" t="s">
        <v>797</v>
      </c>
      <c r="G538" s="36"/>
      <c r="H538" s="36"/>
      <c r="I538" s="200"/>
      <c r="J538" s="36"/>
      <c r="K538" s="36"/>
      <c r="L538" s="39"/>
      <c r="M538" s="201"/>
      <c r="N538" s="202"/>
      <c r="O538" s="71"/>
      <c r="P538" s="71"/>
      <c r="Q538" s="71"/>
      <c r="R538" s="71"/>
      <c r="S538" s="71"/>
      <c r="T538" s="72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153</v>
      </c>
      <c r="AU538" s="17" t="s">
        <v>85</v>
      </c>
    </row>
    <row r="539" spans="1:65" s="13" customFormat="1" ht="11.25">
      <c r="B539" s="212"/>
      <c r="C539" s="213"/>
      <c r="D539" s="198" t="s">
        <v>167</v>
      </c>
      <c r="E539" s="214" t="s">
        <v>1</v>
      </c>
      <c r="F539" s="215" t="s">
        <v>798</v>
      </c>
      <c r="G539" s="213"/>
      <c r="H539" s="216">
        <v>38.799999999999997</v>
      </c>
      <c r="I539" s="217"/>
      <c r="J539" s="213"/>
      <c r="K539" s="213"/>
      <c r="L539" s="218"/>
      <c r="M539" s="219"/>
      <c r="N539" s="220"/>
      <c r="O539" s="220"/>
      <c r="P539" s="220"/>
      <c r="Q539" s="220"/>
      <c r="R539" s="220"/>
      <c r="S539" s="220"/>
      <c r="T539" s="221"/>
      <c r="AT539" s="222" t="s">
        <v>167</v>
      </c>
      <c r="AU539" s="222" t="s">
        <v>85</v>
      </c>
      <c r="AV539" s="13" t="s">
        <v>85</v>
      </c>
      <c r="AW539" s="13" t="s">
        <v>32</v>
      </c>
      <c r="AX539" s="13" t="s">
        <v>76</v>
      </c>
      <c r="AY539" s="222" t="s">
        <v>145</v>
      </c>
    </row>
    <row r="540" spans="1:65" s="14" customFormat="1" ht="11.25">
      <c r="B540" s="223"/>
      <c r="C540" s="224"/>
      <c r="D540" s="198" t="s">
        <v>167</v>
      </c>
      <c r="E540" s="225" t="s">
        <v>1</v>
      </c>
      <c r="F540" s="226" t="s">
        <v>169</v>
      </c>
      <c r="G540" s="224"/>
      <c r="H540" s="227">
        <v>38.799999999999997</v>
      </c>
      <c r="I540" s="228"/>
      <c r="J540" s="224"/>
      <c r="K540" s="224"/>
      <c r="L540" s="229"/>
      <c r="M540" s="230"/>
      <c r="N540" s="231"/>
      <c r="O540" s="231"/>
      <c r="P540" s="231"/>
      <c r="Q540" s="231"/>
      <c r="R540" s="231"/>
      <c r="S540" s="231"/>
      <c r="T540" s="232"/>
      <c r="AT540" s="233" t="s">
        <v>167</v>
      </c>
      <c r="AU540" s="233" t="s">
        <v>85</v>
      </c>
      <c r="AV540" s="14" t="s">
        <v>152</v>
      </c>
      <c r="AW540" s="14" t="s">
        <v>32</v>
      </c>
      <c r="AX540" s="14" t="s">
        <v>8</v>
      </c>
      <c r="AY540" s="233" t="s">
        <v>145</v>
      </c>
    </row>
    <row r="541" spans="1:65" s="2" customFormat="1" ht="24.2" customHeight="1">
      <c r="A541" s="34"/>
      <c r="B541" s="35"/>
      <c r="C541" s="186" t="s">
        <v>492</v>
      </c>
      <c r="D541" s="186" t="s">
        <v>148</v>
      </c>
      <c r="E541" s="187" t="s">
        <v>799</v>
      </c>
      <c r="F541" s="188" t="s">
        <v>800</v>
      </c>
      <c r="G541" s="189" t="s">
        <v>151</v>
      </c>
      <c r="H541" s="190">
        <v>4.4000000000000004</v>
      </c>
      <c r="I541" s="191"/>
      <c r="J541" s="190">
        <f>ROUND(I541*H541,0)</f>
        <v>0</v>
      </c>
      <c r="K541" s="188" t="s">
        <v>176</v>
      </c>
      <c r="L541" s="39"/>
      <c r="M541" s="192" t="s">
        <v>1</v>
      </c>
      <c r="N541" s="193" t="s">
        <v>41</v>
      </c>
      <c r="O541" s="71"/>
      <c r="P541" s="194">
        <f>O541*H541</f>
        <v>0</v>
      </c>
      <c r="Q541" s="194">
        <v>0</v>
      </c>
      <c r="R541" s="194">
        <f>Q541*H541</f>
        <v>0</v>
      </c>
      <c r="S541" s="194">
        <v>0</v>
      </c>
      <c r="T541" s="195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6" t="s">
        <v>190</v>
      </c>
      <c r="AT541" s="196" t="s">
        <v>148</v>
      </c>
      <c r="AU541" s="196" t="s">
        <v>85</v>
      </c>
      <c r="AY541" s="17" t="s">
        <v>145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7" t="s">
        <v>8</v>
      </c>
      <c r="BK541" s="197">
        <f>ROUND(I541*H541,0)</f>
        <v>0</v>
      </c>
      <c r="BL541" s="17" t="s">
        <v>190</v>
      </c>
      <c r="BM541" s="196" t="s">
        <v>801</v>
      </c>
    </row>
    <row r="542" spans="1:65" s="2" customFormat="1" ht="19.5">
      <c r="A542" s="34"/>
      <c r="B542" s="35"/>
      <c r="C542" s="36"/>
      <c r="D542" s="198" t="s">
        <v>153</v>
      </c>
      <c r="E542" s="36"/>
      <c r="F542" s="199" t="s">
        <v>802</v>
      </c>
      <c r="G542" s="36"/>
      <c r="H542" s="36"/>
      <c r="I542" s="200"/>
      <c r="J542" s="36"/>
      <c r="K542" s="36"/>
      <c r="L542" s="39"/>
      <c r="M542" s="201"/>
      <c r="N542" s="202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153</v>
      </c>
      <c r="AU542" s="17" t="s">
        <v>85</v>
      </c>
    </row>
    <row r="543" spans="1:65" s="13" customFormat="1" ht="11.25">
      <c r="B543" s="212"/>
      <c r="C543" s="213"/>
      <c r="D543" s="198" t="s">
        <v>167</v>
      </c>
      <c r="E543" s="214" t="s">
        <v>1</v>
      </c>
      <c r="F543" s="215" t="s">
        <v>803</v>
      </c>
      <c r="G543" s="213"/>
      <c r="H543" s="216">
        <v>4.4000000000000004</v>
      </c>
      <c r="I543" s="217"/>
      <c r="J543" s="213"/>
      <c r="K543" s="213"/>
      <c r="L543" s="218"/>
      <c r="M543" s="219"/>
      <c r="N543" s="220"/>
      <c r="O543" s="220"/>
      <c r="P543" s="220"/>
      <c r="Q543" s="220"/>
      <c r="R543" s="220"/>
      <c r="S543" s="220"/>
      <c r="T543" s="221"/>
      <c r="AT543" s="222" t="s">
        <v>167</v>
      </c>
      <c r="AU543" s="222" t="s">
        <v>85</v>
      </c>
      <c r="AV543" s="13" t="s">
        <v>85</v>
      </c>
      <c r="AW543" s="13" t="s">
        <v>32</v>
      </c>
      <c r="AX543" s="13" t="s">
        <v>76</v>
      </c>
      <c r="AY543" s="222" t="s">
        <v>145</v>
      </c>
    </row>
    <row r="544" spans="1:65" s="14" customFormat="1" ht="11.25">
      <c r="B544" s="223"/>
      <c r="C544" s="224"/>
      <c r="D544" s="198" t="s">
        <v>167</v>
      </c>
      <c r="E544" s="225" t="s">
        <v>1</v>
      </c>
      <c r="F544" s="226" t="s">
        <v>169</v>
      </c>
      <c r="G544" s="224"/>
      <c r="H544" s="227">
        <v>4.4000000000000004</v>
      </c>
      <c r="I544" s="228"/>
      <c r="J544" s="224"/>
      <c r="K544" s="224"/>
      <c r="L544" s="229"/>
      <c r="M544" s="230"/>
      <c r="N544" s="231"/>
      <c r="O544" s="231"/>
      <c r="P544" s="231"/>
      <c r="Q544" s="231"/>
      <c r="R544" s="231"/>
      <c r="S544" s="231"/>
      <c r="T544" s="232"/>
      <c r="AT544" s="233" t="s">
        <v>167</v>
      </c>
      <c r="AU544" s="233" t="s">
        <v>85</v>
      </c>
      <c r="AV544" s="14" t="s">
        <v>152</v>
      </c>
      <c r="AW544" s="14" t="s">
        <v>32</v>
      </c>
      <c r="AX544" s="14" t="s">
        <v>8</v>
      </c>
      <c r="AY544" s="233" t="s">
        <v>145</v>
      </c>
    </row>
    <row r="545" spans="1:65" s="2" customFormat="1" ht="24.2" customHeight="1">
      <c r="A545" s="34"/>
      <c r="B545" s="35"/>
      <c r="C545" s="186" t="s">
        <v>804</v>
      </c>
      <c r="D545" s="186" t="s">
        <v>148</v>
      </c>
      <c r="E545" s="187" t="s">
        <v>805</v>
      </c>
      <c r="F545" s="188" t="s">
        <v>806</v>
      </c>
      <c r="G545" s="189" t="s">
        <v>151</v>
      </c>
      <c r="H545" s="190">
        <v>21.5</v>
      </c>
      <c r="I545" s="191"/>
      <c r="J545" s="190">
        <f>ROUND(I545*H545,0)</f>
        <v>0</v>
      </c>
      <c r="K545" s="188" t="s">
        <v>176</v>
      </c>
      <c r="L545" s="39"/>
      <c r="M545" s="192" t="s">
        <v>1</v>
      </c>
      <c r="N545" s="193" t="s">
        <v>41</v>
      </c>
      <c r="O545" s="71"/>
      <c r="P545" s="194">
        <f>O545*H545</f>
        <v>0</v>
      </c>
      <c r="Q545" s="194">
        <v>0</v>
      </c>
      <c r="R545" s="194">
        <f>Q545*H545</f>
        <v>0</v>
      </c>
      <c r="S545" s="194">
        <v>0</v>
      </c>
      <c r="T545" s="19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6" t="s">
        <v>190</v>
      </c>
      <c r="AT545" s="196" t="s">
        <v>148</v>
      </c>
      <c r="AU545" s="196" t="s">
        <v>85</v>
      </c>
      <c r="AY545" s="17" t="s">
        <v>145</v>
      </c>
      <c r="BE545" s="197">
        <f>IF(N545="základní",J545,0)</f>
        <v>0</v>
      </c>
      <c r="BF545" s="197">
        <f>IF(N545="snížená",J545,0)</f>
        <v>0</v>
      </c>
      <c r="BG545" s="197">
        <f>IF(N545="zákl. přenesená",J545,0)</f>
        <v>0</v>
      </c>
      <c r="BH545" s="197">
        <f>IF(N545="sníž. přenesená",J545,0)</f>
        <v>0</v>
      </c>
      <c r="BI545" s="197">
        <f>IF(N545="nulová",J545,0)</f>
        <v>0</v>
      </c>
      <c r="BJ545" s="17" t="s">
        <v>8</v>
      </c>
      <c r="BK545" s="197">
        <f>ROUND(I545*H545,0)</f>
        <v>0</v>
      </c>
      <c r="BL545" s="17" t="s">
        <v>190</v>
      </c>
      <c r="BM545" s="196" t="s">
        <v>807</v>
      </c>
    </row>
    <row r="546" spans="1:65" s="2" customFormat="1" ht="19.5">
      <c r="A546" s="34"/>
      <c r="B546" s="35"/>
      <c r="C546" s="36"/>
      <c r="D546" s="198" t="s">
        <v>153</v>
      </c>
      <c r="E546" s="36"/>
      <c r="F546" s="199" t="s">
        <v>808</v>
      </c>
      <c r="G546" s="36"/>
      <c r="H546" s="36"/>
      <c r="I546" s="200"/>
      <c r="J546" s="36"/>
      <c r="K546" s="36"/>
      <c r="L546" s="39"/>
      <c r="M546" s="201"/>
      <c r="N546" s="202"/>
      <c r="O546" s="71"/>
      <c r="P546" s="71"/>
      <c r="Q546" s="71"/>
      <c r="R546" s="71"/>
      <c r="S546" s="71"/>
      <c r="T546" s="72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153</v>
      </c>
      <c r="AU546" s="17" t="s">
        <v>85</v>
      </c>
    </row>
    <row r="547" spans="1:65" s="13" customFormat="1" ht="11.25">
      <c r="B547" s="212"/>
      <c r="C547" s="213"/>
      <c r="D547" s="198" t="s">
        <v>167</v>
      </c>
      <c r="E547" s="214" t="s">
        <v>1</v>
      </c>
      <c r="F547" s="215" t="s">
        <v>809</v>
      </c>
      <c r="G547" s="213"/>
      <c r="H547" s="216">
        <v>21.5</v>
      </c>
      <c r="I547" s="217"/>
      <c r="J547" s="213"/>
      <c r="K547" s="213"/>
      <c r="L547" s="218"/>
      <c r="M547" s="219"/>
      <c r="N547" s="220"/>
      <c r="O547" s="220"/>
      <c r="P547" s="220"/>
      <c r="Q547" s="220"/>
      <c r="R547" s="220"/>
      <c r="S547" s="220"/>
      <c r="T547" s="221"/>
      <c r="AT547" s="222" t="s">
        <v>167</v>
      </c>
      <c r="AU547" s="222" t="s">
        <v>85</v>
      </c>
      <c r="AV547" s="13" t="s">
        <v>85</v>
      </c>
      <c r="AW547" s="13" t="s">
        <v>32</v>
      </c>
      <c r="AX547" s="13" t="s">
        <v>76</v>
      </c>
      <c r="AY547" s="222" t="s">
        <v>145</v>
      </c>
    </row>
    <row r="548" spans="1:65" s="14" customFormat="1" ht="11.25">
      <c r="B548" s="223"/>
      <c r="C548" s="224"/>
      <c r="D548" s="198" t="s">
        <v>167</v>
      </c>
      <c r="E548" s="225" t="s">
        <v>1</v>
      </c>
      <c r="F548" s="226" t="s">
        <v>169</v>
      </c>
      <c r="G548" s="224"/>
      <c r="H548" s="227">
        <v>21.5</v>
      </c>
      <c r="I548" s="228"/>
      <c r="J548" s="224"/>
      <c r="K548" s="224"/>
      <c r="L548" s="229"/>
      <c r="M548" s="230"/>
      <c r="N548" s="231"/>
      <c r="O548" s="231"/>
      <c r="P548" s="231"/>
      <c r="Q548" s="231"/>
      <c r="R548" s="231"/>
      <c r="S548" s="231"/>
      <c r="T548" s="232"/>
      <c r="AT548" s="233" t="s">
        <v>167</v>
      </c>
      <c r="AU548" s="233" t="s">
        <v>85</v>
      </c>
      <c r="AV548" s="14" t="s">
        <v>152</v>
      </c>
      <c r="AW548" s="14" t="s">
        <v>32</v>
      </c>
      <c r="AX548" s="14" t="s">
        <v>8</v>
      </c>
      <c r="AY548" s="233" t="s">
        <v>145</v>
      </c>
    </row>
    <row r="549" spans="1:65" s="2" customFormat="1" ht="24.2" customHeight="1">
      <c r="A549" s="34"/>
      <c r="B549" s="35"/>
      <c r="C549" s="186" t="s">
        <v>497</v>
      </c>
      <c r="D549" s="186" t="s">
        <v>148</v>
      </c>
      <c r="E549" s="187" t="s">
        <v>810</v>
      </c>
      <c r="F549" s="188" t="s">
        <v>811</v>
      </c>
      <c r="G549" s="189" t="s">
        <v>151</v>
      </c>
      <c r="H549" s="190">
        <v>103.1</v>
      </c>
      <c r="I549" s="191"/>
      <c r="J549" s="190">
        <f>ROUND(I549*H549,0)</f>
        <v>0</v>
      </c>
      <c r="K549" s="188" t="s">
        <v>176</v>
      </c>
      <c r="L549" s="39"/>
      <c r="M549" s="192" t="s">
        <v>1</v>
      </c>
      <c r="N549" s="193" t="s">
        <v>41</v>
      </c>
      <c r="O549" s="71"/>
      <c r="P549" s="194">
        <f>O549*H549</f>
        <v>0</v>
      </c>
      <c r="Q549" s="194">
        <v>0</v>
      </c>
      <c r="R549" s="194">
        <f>Q549*H549</f>
        <v>0</v>
      </c>
      <c r="S549" s="194">
        <v>0</v>
      </c>
      <c r="T549" s="195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6" t="s">
        <v>190</v>
      </c>
      <c r="AT549" s="196" t="s">
        <v>148</v>
      </c>
      <c r="AU549" s="196" t="s">
        <v>85</v>
      </c>
      <c r="AY549" s="17" t="s">
        <v>145</v>
      </c>
      <c r="BE549" s="197">
        <f>IF(N549="základní",J549,0)</f>
        <v>0</v>
      </c>
      <c r="BF549" s="197">
        <f>IF(N549="snížená",J549,0)</f>
        <v>0</v>
      </c>
      <c r="BG549" s="197">
        <f>IF(N549="zákl. přenesená",J549,0)</f>
        <v>0</v>
      </c>
      <c r="BH549" s="197">
        <f>IF(N549="sníž. přenesená",J549,0)</f>
        <v>0</v>
      </c>
      <c r="BI549" s="197">
        <f>IF(N549="nulová",J549,0)</f>
        <v>0</v>
      </c>
      <c r="BJ549" s="17" t="s">
        <v>8</v>
      </c>
      <c r="BK549" s="197">
        <f>ROUND(I549*H549,0)</f>
        <v>0</v>
      </c>
      <c r="BL549" s="17" t="s">
        <v>190</v>
      </c>
      <c r="BM549" s="196" t="s">
        <v>812</v>
      </c>
    </row>
    <row r="550" spans="1:65" s="2" customFormat="1" ht="19.5">
      <c r="A550" s="34"/>
      <c r="B550" s="35"/>
      <c r="C550" s="36"/>
      <c r="D550" s="198" t="s">
        <v>153</v>
      </c>
      <c r="E550" s="36"/>
      <c r="F550" s="199" t="s">
        <v>813</v>
      </c>
      <c r="G550" s="36"/>
      <c r="H550" s="36"/>
      <c r="I550" s="200"/>
      <c r="J550" s="36"/>
      <c r="K550" s="36"/>
      <c r="L550" s="39"/>
      <c r="M550" s="201"/>
      <c r="N550" s="202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153</v>
      </c>
      <c r="AU550" s="17" t="s">
        <v>85</v>
      </c>
    </row>
    <row r="551" spans="1:65" s="13" customFormat="1" ht="11.25">
      <c r="B551" s="212"/>
      <c r="C551" s="213"/>
      <c r="D551" s="198" t="s">
        <v>167</v>
      </c>
      <c r="E551" s="214" t="s">
        <v>1</v>
      </c>
      <c r="F551" s="215" t="s">
        <v>814</v>
      </c>
      <c r="G551" s="213"/>
      <c r="H551" s="216">
        <v>103.1</v>
      </c>
      <c r="I551" s="217"/>
      <c r="J551" s="213"/>
      <c r="K551" s="213"/>
      <c r="L551" s="218"/>
      <c r="M551" s="219"/>
      <c r="N551" s="220"/>
      <c r="O551" s="220"/>
      <c r="P551" s="220"/>
      <c r="Q551" s="220"/>
      <c r="R551" s="220"/>
      <c r="S551" s="220"/>
      <c r="T551" s="221"/>
      <c r="AT551" s="222" t="s">
        <v>167</v>
      </c>
      <c r="AU551" s="222" t="s">
        <v>85</v>
      </c>
      <c r="AV551" s="13" t="s">
        <v>85</v>
      </c>
      <c r="AW551" s="13" t="s">
        <v>32</v>
      </c>
      <c r="AX551" s="13" t="s">
        <v>76</v>
      </c>
      <c r="AY551" s="222" t="s">
        <v>145</v>
      </c>
    </row>
    <row r="552" spans="1:65" s="14" customFormat="1" ht="11.25">
      <c r="B552" s="223"/>
      <c r="C552" s="224"/>
      <c r="D552" s="198" t="s">
        <v>167</v>
      </c>
      <c r="E552" s="225" t="s">
        <v>1</v>
      </c>
      <c r="F552" s="226" t="s">
        <v>169</v>
      </c>
      <c r="G552" s="224"/>
      <c r="H552" s="227">
        <v>103.1</v>
      </c>
      <c r="I552" s="228"/>
      <c r="J552" s="224"/>
      <c r="K552" s="224"/>
      <c r="L552" s="229"/>
      <c r="M552" s="230"/>
      <c r="N552" s="231"/>
      <c r="O552" s="231"/>
      <c r="P552" s="231"/>
      <c r="Q552" s="231"/>
      <c r="R552" s="231"/>
      <c r="S552" s="231"/>
      <c r="T552" s="232"/>
      <c r="AT552" s="233" t="s">
        <v>167</v>
      </c>
      <c r="AU552" s="233" t="s">
        <v>85</v>
      </c>
      <c r="AV552" s="14" t="s">
        <v>152</v>
      </c>
      <c r="AW552" s="14" t="s">
        <v>32</v>
      </c>
      <c r="AX552" s="14" t="s">
        <v>8</v>
      </c>
      <c r="AY552" s="233" t="s">
        <v>145</v>
      </c>
    </row>
    <row r="553" spans="1:65" s="2" customFormat="1" ht="24.2" customHeight="1">
      <c r="A553" s="34"/>
      <c r="B553" s="35"/>
      <c r="C553" s="186" t="s">
        <v>815</v>
      </c>
      <c r="D553" s="186" t="s">
        <v>148</v>
      </c>
      <c r="E553" s="187" t="s">
        <v>816</v>
      </c>
      <c r="F553" s="188" t="s">
        <v>817</v>
      </c>
      <c r="G553" s="189" t="s">
        <v>151</v>
      </c>
      <c r="H553" s="190">
        <v>8.42</v>
      </c>
      <c r="I553" s="191"/>
      <c r="J553" s="190">
        <f>ROUND(I553*H553,0)</f>
        <v>0</v>
      </c>
      <c r="K553" s="188" t="s">
        <v>176</v>
      </c>
      <c r="L553" s="39"/>
      <c r="M553" s="192" t="s">
        <v>1</v>
      </c>
      <c r="N553" s="193" t="s">
        <v>41</v>
      </c>
      <c r="O553" s="71"/>
      <c r="P553" s="194">
        <f>O553*H553</f>
        <v>0</v>
      </c>
      <c r="Q553" s="194">
        <v>0</v>
      </c>
      <c r="R553" s="194">
        <f>Q553*H553</f>
        <v>0</v>
      </c>
      <c r="S553" s="194">
        <v>0</v>
      </c>
      <c r="T553" s="195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6" t="s">
        <v>190</v>
      </c>
      <c r="AT553" s="196" t="s">
        <v>148</v>
      </c>
      <c r="AU553" s="196" t="s">
        <v>85</v>
      </c>
      <c r="AY553" s="17" t="s">
        <v>145</v>
      </c>
      <c r="BE553" s="197">
        <f>IF(N553="základní",J553,0)</f>
        <v>0</v>
      </c>
      <c r="BF553" s="197">
        <f>IF(N553="snížená",J553,0)</f>
        <v>0</v>
      </c>
      <c r="BG553" s="197">
        <f>IF(N553="zákl. přenesená",J553,0)</f>
        <v>0</v>
      </c>
      <c r="BH553" s="197">
        <f>IF(N553="sníž. přenesená",J553,0)</f>
        <v>0</v>
      </c>
      <c r="BI553" s="197">
        <f>IF(N553="nulová",J553,0)</f>
        <v>0</v>
      </c>
      <c r="BJ553" s="17" t="s">
        <v>8</v>
      </c>
      <c r="BK553" s="197">
        <f>ROUND(I553*H553,0)</f>
        <v>0</v>
      </c>
      <c r="BL553" s="17" t="s">
        <v>190</v>
      </c>
      <c r="BM553" s="196" t="s">
        <v>818</v>
      </c>
    </row>
    <row r="554" spans="1:65" s="2" customFormat="1" ht="19.5">
      <c r="A554" s="34"/>
      <c r="B554" s="35"/>
      <c r="C554" s="36"/>
      <c r="D554" s="198" t="s">
        <v>153</v>
      </c>
      <c r="E554" s="36"/>
      <c r="F554" s="199" t="s">
        <v>819</v>
      </c>
      <c r="G554" s="36"/>
      <c r="H554" s="36"/>
      <c r="I554" s="200"/>
      <c r="J554" s="36"/>
      <c r="K554" s="36"/>
      <c r="L554" s="39"/>
      <c r="M554" s="201"/>
      <c r="N554" s="202"/>
      <c r="O554" s="71"/>
      <c r="P554" s="71"/>
      <c r="Q554" s="71"/>
      <c r="R554" s="71"/>
      <c r="S554" s="71"/>
      <c r="T554" s="72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153</v>
      </c>
      <c r="AU554" s="17" t="s">
        <v>85</v>
      </c>
    </row>
    <row r="555" spans="1:65" s="13" customFormat="1" ht="11.25">
      <c r="B555" s="212"/>
      <c r="C555" s="213"/>
      <c r="D555" s="198" t="s">
        <v>167</v>
      </c>
      <c r="E555" s="214" t="s">
        <v>1</v>
      </c>
      <c r="F555" s="215" t="s">
        <v>820</v>
      </c>
      <c r="G555" s="213"/>
      <c r="H555" s="216">
        <v>8.42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167</v>
      </c>
      <c r="AU555" s="222" t="s">
        <v>85</v>
      </c>
      <c r="AV555" s="13" t="s">
        <v>85</v>
      </c>
      <c r="AW555" s="13" t="s">
        <v>32</v>
      </c>
      <c r="AX555" s="13" t="s">
        <v>76</v>
      </c>
      <c r="AY555" s="222" t="s">
        <v>145</v>
      </c>
    </row>
    <row r="556" spans="1:65" s="14" customFormat="1" ht="11.25">
      <c r="B556" s="223"/>
      <c r="C556" s="224"/>
      <c r="D556" s="198" t="s">
        <v>167</v>
      </c>
      <c r="E556" s="225" t="s">
        <v>1</v>
      </c>
      <c r="F556" s="226" t="s">
        <v>169</v>
      </c>
      <c r="G556" s="224"/>
      <c r="H556" s="227">
        <v>8.42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AT556" s="233" t="s">
        <v>167</v>
      </c>
      <c r="AU556" s="233" t="s">
        <v>85</v>
      </c>
      <c r="AV556" s="14" t="s">
        <v>152</v>
      </c>
      <c r="AW556" s="14" t="s">
        <v>32</v>
      </c>
      <c r="AX556" s="14" t="s">
        <v>8</v>
      </c>
      <c r="AY556" s="233" t="s">
        <v>145</v>
      </c>
    </row>
    <row r="557" spans="1:65" s="2" customFormat="1" ht="24.2" customHeight="1">
      <c r="A557" s="34"/>
      <c r="B557" s="35"/>
      <c r="C557" s="186" t="s">
        <v>504</v>
      </c>
      <c r="D557" s="186" t="s">
        <v>148</v>
      </c>
      <c r="E557" s="187" t="s">
        <v>821</v>
      </c>
      <c r="F557" s="188" t="s">
        <v>822</v>
      </c>
      <c r="G557" s="189" t="s">
        <v>151</v>
      </c>
      <c r="H557" s="190">
        <v>21.9</v>
      </c>
      <c r="I557" s="191"/>
      <c r="J557" s="190">
        <f>ROUND(I557*H557,0)</f>
        <v>0</v>
      </c>
      <c r="K557" s="188" t="s">
        <v>176</v>
      </c>
      <c r="L557" s="39"/>
      <c r="M557" s="192" t="s">
        <v>1</v>
      </c>
      <c r="N557" s="193" t="s">
        <v>41</v>
      </c>
      <c r="O557" s="71"/>
      <c r="P557" s="194">
        <f>O557*H557</f>
        <v>0</v>
      </c>
      <c r="Q557" s="194">
        <v>0</v>
      </c>
      <c r="R557" s="194">
        <f>Q557*H557</f>
        <v>0</v>
      </c>
      <c r="S557" s="194">
        <v>0</v>
      </c>
      <c r="T557" s="195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6" t="s">
        <v>190</v>
      </c>
      <c r="AT557" s="196" t="s">
        <v>148</v>
      </c>
      <c r="AU557" s="196" t="s">
        <v>85</v>
      </c>
      <c r="AY557" s="17" t="s">
        <v>145</v>
      </c>
      <c r="BE557" s="197">
        <f>IF(N557="základní",J557,0)</f>
        <v>0</v>
      </c>
      <c r="BF557" s="197">
        <f>IF(N557="snížená",J557,0)</f>
        <v>0</v>
      </c>
      <c r="BG557" s="197">
        <f>IF(N557="zákl. přenesená",J557,0)</f>
        <v>0</v>
      </c>
      <c r="BH557" s="197">
        <f>IF(N557="sníž. přenesená",J557,0)</f>
        <v>0</v>
      </c>
      <c r="BI557" s="197">
        <f>IF(N557="nulová",J557,0)</f>
        <v>0</v>
      </c>
      <c r="BJ557" s="17" t="s">
        <v>8</v>
      </c>
      <c r="BK557" s="197">
        <f>ROUND(I557*H557,0)</f>
        <v>0</v>
      </c>
      <c r="BL557" s="17" t="s">
        <v>190</v>
      </c>
      <c r="BM557" s="196" t="s">
        <v>823</v>
      </c>
    </row>
    <row r="558" spans="1:65" s="2" customFormat="1" ht="19.5">
      <c r="A558" s="34"/>
      <c r="B558" s="35"/>
      <c r="C558" s="36"/>
      <c r="D558" s="198" t="s">
        <v>153</v>
      </c>
      <c r="E558" s="36"/>
      <c r="F558" s="199" t="s">
        <v>824</v>
      </c>
      <c r="G558" s="36"/>
      <c r="H558" s="36"/>
      <c r="I558" s="200"/>
      <c r="J558" s="36"/>
      <c r="K558" s="36"/>
      <c r="L558" s="39"/>
      <c r="M558" s="201"/>
      <c r="N558" s="202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153</v>
      </c>
      <c r="AU558" s="17" t="s">
        <v>85</v>
      </c>
    </row>
    <row r="559" spans="1:65" s="13" customFormat="1" ht="11.25">
      <c r="B559" s="212"/>
      <c r="C559" s="213"/>
      <c r="D559" s="198" t="s">
        <v>167</v>
      </c>
      <c r="E559" s="214" t="s">
        <v>1</v>
      </c>
      <c r="F559" s="215" t="s">
        <v>825</v>
      </c>
      <c r="G559" s="213"/>
      <c r="H559" s="216">
        <v>21.9</v>
      </c>
      <c r="I559" s="217"/>
      <c r="J559" s="213"/>
      <c r="K559" s="213"/>
      <c r="L559" s="218"/>
      <c r="M559" s="219"/>
      <c r="N559" s="220"/>
      <c r="O559" s="220"/>
      <c r="P559" s="220"/>
      <c r="Q559" s="220"/>
      <c r="R559" s="220"/>
      <c r="S559" s="220"/>
      <c r="T559" s="221"/>
      <c r="AT559" s="222" t="s">
        <v>167</v>
      </c>
      <c r="AU559" s="222" t="s">
        <v>85</v>
      </c>
      <c r="AV559" s="13" t="s">
        <v>85</v>
      </c>
      <c r="AW559" s="13" t="s">
        <v>32</v>
      </c>
      <c r="AX559" s="13" t="s">
        <v>76</v>
      </c>
      <c r="AY559" s="222" t="s">
        <v>145</v>
      </c>
    </row>
    <row r="560" spans="1:65" s="14" customFormat="1" ht="11.25">
      <c r="B560" s="223"/>
      <c r="C560" s="224"/>
      <c r="D560" s="198" t="s">
        <v>167</v>
      </c>
      <c r="E560" s="225" t="s">
        <v>1</v>
      </c>
      <c r="F560" s="226" t="s">
        <v>169</v>
      </c>
      <c r="G560" s="224"/>
      <c r="H560" s="227">
        <v>21.9</v>
      </c>
      <c r="I560" s="228"/>
      <c r="J560" s="224"/>
      <c r="K560" s="224"/>
      <c r="L560" s="229"/>
      <c r="M560" s="230"/>
      <c r="N560" s="231"/>
      <c r="O560" s="231"/>
      <c r="P560" s="231"/>
      <c r="Q560" s="231"/>
      <c r="R560" s="231"/>
      <c r="S560" s="231"/>
      <c r="T560" s="232"/>
      <c r="AT560" s="233" t="s">
        <v>167</v>
      </c>
      <c r="AU560" s="233" t="s">
        <v>85</v>
      </c>
      <c r="AV560" s="14" t="s">
        <v>152</v>
      </c>
      <c r="AW560" s="14" t="s">
        <v>32</v>
      </c>
      <c r="AX560" s="14" t="s">
        <v>8</v>
      </c>
      <c r="AY560" s="233" t="s">
        <v>145</v>
      </c>
    </row>
    <row r="561" spans="1:65" s="2" customFormat="1" ht="24.2" customHeight="1">
      <c r="A561" s="34"/>
      <c r="B561" s="35"/>
      <c r="C561" s="186" t="s">
        <v>826</v>
      </c>
      <c r="D561" s="186" t="s">
        <v>148</v>
      </c>
      <c r="E561" s="187" t="s">
        <v>827</v>
      </c>
      <c r="F561" s="188" t="s">
        <v>828</v>
      </c>
      <c r="G561" s="189" t="s">
        <v>151</v>
      </c>
      <c r="H561" s="190">
        <v>11</v>
      </c>
      <c r="I561" s="191"/>
      <c r="J561" s="190">
        <f>ROUND(I561*H561,0)</f>
        <v>0</v>
      </c>
      <c r="K561" s="188" t="s">
        <v>176</v>
      </c>
      <c r="L561" s="39"/>
      <c r="M561" s="192" t="s">
        <v>1</v>
      </c>
      <c r="N561" s="193" t="s">
        <v>41</v>
      </c>
      <c r="O561" s="71"/>
      <c r="P561" s="194">
        <f>O561*H561</f>
        <v>0</v>
      </c>
      <c r="Q561" s="194">
        <v>0</v>
      </c>
      <c r="R561" s="194">
        <f>Q561*H561</f>
        <v>0</v>
      </c>
      <c r="S561" s="194">
        <v>0</v>
      </c>
      <c r="T561" s="195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6" t="s">
        <v>190</v>
      </c>
      <c r="AT561" s="196" t="s">
        <v>148</v>
      </c>
      <c r="AU561" s="196" t="s">
        <v>85</v>
      </c>
      <c r="AY561" s="17" t="s">
        <v>145</v>
      </c>
      <c r="BE561" s="197">
        <f>IF(N561="základní",J561,0)</f>
        <v>0</v>
      </c>
      <c r="BF561" s="197">
        <f>IF(N561="snížená",J561,0)</f>
        <v>0</v>
      </c>
      <c r="BG561" s="197">
        <f>IF(N561="zákl. přenesená",J561,0)</f>
        <v>0</v>
      </c>
      <c r="BH561" s="197">
        <f>IF(N561="sníž. přenesená",J561,0)</f>
        <v>0</v>
      </c>
      <c r="BI561" s="197">
        <f>IF(N561="nulová",J561,0)</f>
        <v>0</v>
      </c>
      <c r="BJ561" s="17" t="s">
        <v>8</v>
      </c>
      <c r="BK561" s="197">
        <f>ROUND(I561*H561,0)</f>
        <v>0</v>
      </c>
      <c r="BL561" s="17" t="s">
        <v>190</v>
      </c>
      <c r="BM561" s="196" t="s">
        <v>829</v>
      </c>
    </row>
    <row r="562" spans="1:65" s="2" customFormat="1" ht="19.5">
      <c r="A562" s="34"/>
      <c r="B562" s="35"/>
      <c r="C562" s="36"/>
      <c r="D562" s="198" t="s">
        <v>153</v>
      </c>
      <c r="E562" s="36"/>
      <c r="F562" s="199" t="s">
        <v>830</v>
      </c>
      <c r="G562" s="36"/>
      <c r="H562" s="36"/>
      <c r="I562" s="200"/>
      <c r="J562" s="36"/>
      <c r="K562" s="36"/>
      <c r="L562" s="39"/>
      <c r="M562" s="201"/>
      <c r="N562" s="202"/>
      <c r="O562" s="71"/>
      <c r="P562" s="71"/>
      <c r="Q562" s="71"/>
      <c r="R562" s="71"/>
      <c r="S562" s="71"/>
      <c r="T562" s="72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7" t="s">
        <v>153</v>
      </c>
      <c r="AU562" s="17" t="s">
        <v>85</v>
      </c>
    </row>
    <row r="563" spans="1:65" s="13" customFormat="1" ht="11.25">
      <c r="B563" s="212"/>
      <c r="C563" s="213"/>
      <c r="D563" s="198" t="s">
        <v>167</v>
      </c>
      <c r="E563" s="214" t="s">
        <v>1</v>
      </c>
      <c r="F563" s="215" t="s">
        <v>831</v>
      </c>
      <c r="G563" s="213"/>
      <c r="H563" s="216">
        <v>11</v>
      </c>
      <c r="I563" s="217"/>
      <c r="J563" s="213"/>
      <c r="K563" s="213"/>
      <c r="L563" s="218"/>
      <c r="M563" s="219"/>
      <c r="N563" s="220"/>
      <c r="O563" s="220"/>
      <c r="P563" s="220"/>
      <c r="Q563" s="220"/>
      <c r="R563" s="220"/>
      <c r="S563" s="220"/>
      <c r="T563" s="221"/>
      <c r="AT563" s="222" t="s">
        <v>167</v>
      </c>
      <c r="AU563" s="222" t="s">
        <v>85</v>
      </c>
      <c r="AV563" s="13" t="s">
        <v>85</v>
      </c>
      <c r="AW563" s="13" t="s">
        <v>32</v>
      </c>
      <c r="AX563" s="13" t="s">
        <v>76</v>
      </c>
      <c r="AY563" s="222" t="s">
        <v>145</v>
      </c>
    </row>
    <row r="564" spans="1:65" s="14" customFormat="1" ht="11.25">
      <c r="B564" s="223"/>
      <c r="C564" s="224"/>
      <c r="D564" s="198" t="s">
        <v>167</v>
      </c>
      <c r="E564" s="225" t="s">
        <v>1</v>
      </c>
      <c r="F564" s="226" t="s">
        <v>169</v>
      </c>
      <c r="G564" s="224"/>
      <c r="H564" s="227">
        <v>11</v>
      </c>
      <c r="I564" s="228"/>
      <c r="J564" s="224"/>
      <c r="K564" s="224"/>
      <c r="L564" s="229"/>
      <c r="M564" s="230"/>
      <c r="N564" s="231"/>
      <c r="O564" s="231"/>
      <c r="P564" s="231"/>
      <c r="Q564" s="231"/>
      <c r="R564" s="231"/>
      <c r="S564" s="231"/>
      <c r="T564" s="232"/>
      <c r="AT564" s="233" t="s">
        <v>167</v>
      </c>
      <c r="AU564" s="233" t="s">
        <v>85</v>
      </c>
      <c r="AV564" s="14" t="s">
        <v>152</v>
      </c>
      <c r="AW564" s="14" t="s">
        <v>32</v>
      </c>
      <c r="AX564" s="14" t="s">
        <v>8</v>
      </c>
      <c r="AY564" s="233" t="s">
        <v>145</v>
      </c>
    </row>
    <row r="565" spans="1:65" s="2" customFormat="1" ht="24.2" customHeight="1">
      <c r="A565" s="34"/>
      <c r="B565" s="35"/>
      <c r="C565" s="186" t="s">
        <v>508</v>
      </c>
      <c r="D565" s="186" t="s">
        <v>148</v>
      </c>
      <c r="E565" s="187" t="s">
        <v>832</v>
      </c>
      <c r="F565" s="188" t="s">
        <v>833</v>
      </c>
      <c r="G565" s="189" t="s">
        <v>496</v>
      </c>
      <c r="H565" s="191"/>
      <c r="I565" s="191"/>
      <c r="J565" s="190">
        <f>ROUND(I565*H565,0)</f>
        <v>0</v>
      </c>
      <c r="K565" s="188" t="s">
        <v>176</v>
      </c>
      <c r="L565" s="39"/>
      <c r="M565" s="192" t="s">
        <v>1</v>
      </c>
      <c r="N565" s="193" t="s">
        <v>41</v>
      </c>
      <c r="O565" s="71"/>
      <c r="P565" s="194">
        <f>O565*H565</f>
        <v>0</v>
      </c>
      <c r="Q565" s="194">
        <v>0</v>
      </c>
      <c r="R565" s="194">
        <f>Q565*H565</f>
        <v>0</v>
      </c>
      <c r="S565" s="194">
        <v>0</v>
      </c>
      <c r="T565" s="195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6" t="s">
        <v>190</v>
      </c>
      <c r="AT565" s="196" t="s">
        <v>148</v>
      </c>
      <c r="AU565" s="196" t="s">
        <v>85</v>
      </c>
      <c r="AY565" s="17" t="s">
        <v>145</v>
      </c>
      <c r="BE565" s="197">
        <f>IF(N565="základní",J565,0)</f>
        <v>0</v>
      </c>
      <c r="BF565" s="197">
        <f>IF(N565="snížená",J565,0)</f>
        <v>0</v>
      </c>
      <c r="BG565" s="197">
        <f>IF(N565="zákl. přenesená",J565,0)</f>
        <v>0</v>
      </c>
      <c r="BH565" s="197">
        <f>IF(N565="sníž. přenesená",J565,0)</f>
        <v>0</v>
      </c>
      <c r="BI565" s="197">
        <f>IF(N565="nulová",J565,0)</f>
        <v>0</v>
      </c>
      <c r="BJ565" s="17" t="s">
        <v>8</v>
      </c>
      <c r="BK565" s="197">
        <f>ROUND(I565*H565,0)</f>
        <v>0</v>
      </c>
      <c r="BL565" s="17" t="s">
        <v>190</v>
      </c>
      <c r="BM565" s="196" t="s">
        <v>834</v>
      </c>
    </row>
    <row r="566" spans="1:65" s="2" customFormat="1" ht="29.25">
      <c r="A566" s="34"/>
      <c r="B566" s="35"/>
      <c r="C566" s="36"/>
      <c r="D566" s="198" t="s">
        <v>153</v>
      </c>
      <c r="E566" s="36"/>
      <c r="F566" s="199" t="s">
        <v>835</v>
      </c>
      <c r="G566" s="36"/>
      <c r="H566" s="36"/>
      <c r="I566" s="200"/>
      <c r="J566" s="36"/>
      <c r="K566" s="36"/>
      <c r="L566" s="39"/>
      <c r="M566" s="201"/>
      <c r="N566" s="202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153</v>
      </c>
      <c r="AU566" s="17" t="s">
        <v>85</v>
      </c>
    </row>
    <row r="567" spans="1:65" s="12" customFormat="1" ht="22.9" customHeight="1">
      <c r="B567" s="170"/>
      <c r="C567" s="171"/>
      <c r="D567" s="172" t="s">
        <v>75</v>
      </c>
      <c r="E567" s="184" t="s">
        <v>836</v>
      </c>
      <c r="F567" s="184" t="s">
        <v>837</v>
      </c>
      <c r="G567" s="171"/>
      <c r="H567" s="171"/>
      <c r="I567" s="174"/>
      <c r="J567" s="185">
        <f>BK567</f>
        <v>0</v>
      </c>
      <c r="K567" s="171"/>
      <c r="L567" s="176"/>
      <c r="M567" s="177"/>
      <c r="N567" s="178"/>
      <c r="O567" s="178"/>
      <c r="P567" s="179">
        <f>SUM(P568:P573)</f>
        <v>0</v>
      </c>
      <c r="Q567" s="178"/>
      <c r="R567" s="179">
        <f>SUM(R568:R573)</f>
        <v>0</v>
      </c>
      <c r="S567" s="178"/>
      <c r="T567" s="180">
        <f>SUM(T568:T573)</f>
        <v>0</v>
      </c>
      <c r="AR567" s="181" t="s">
        <v>85</v>
      </c>
      <c r="AT567" s="182" t="s">
        <v>75</v>
      </c>
      <c r="AU567" s="182" t="s">
        <v>8</v>
      </c>
      <c r="AY567" s="181" t="s">
        <v>145</v>
      </c>
      <c r="BK567" s="183">
        <f>SUM(BK568:BK573)</f>
        <v>0</v>
      </c>
    </row>
    <row r="568" spans="1:65" s="2" customFormat="1" ht="24.2" customHeight="1">
      <c r="A568" s="34"/>
      <c r="B568" s="35"/>
      <c r="C568" s="186" t="s">
        <v>838</v>
      </c>
      <c r="D568" s="186" t="s">
        <v>148</v>
      </c>
      <c r="E568" s="187" t="s">
        <v>839</v>
      </c>
      <c r="F568" s="188" t="s">
        <v>840</v>
      </c>
      <c r="G568" s="189" t="s">
        <v>165</v>
      </c>
      <c r="H568" s="190">
        <v>24.72</v>
      </c>
      <c r="I568" s="191"/>
      <c r="J568" s="190">
        <f>ROUND(I568*H568,0)</f>
        <v>0</v>
      </c>
      <c r="K568" s="188" t="s">
        <v>176</v>
      </c>
      <c r="L568" s="39"/>
      <c r="M568" s="192" t="s">
        <v>1</v>
      </c>
      <c r="N568" s="193" t="s">
        <v>41</v>
      </c>
      <c r="O568" s="71"/>
      <c r="P568" s="194">
        <f>O568*H568</f>
        <v>0</v>
      </c>
      <c r="Q568" s="194">
        <v>0</v>
      </c>
      <c r="R568" s="194">
        <f>Q568*H568</f>
        <v>0</v>
      </c>
      <c r="S568" s="194">
        <v>0</v>
      </c>
      <c r="T568" s="195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6" t="s">
        <v>190</v>
      </c>
      <c r="AT568" s="196" t="s">
        <v>148</v>
      </c>
      <c r="AU568" s="196" t="s">
        <v>85</v>
      </c>
      <c r="AY568" s="17" t="s">
        <v>145</v>
      </c>
      <c r="BE568" s="197">
        <f>IF(N568="základní",J568,0)</f>
        <v>0</v>
      </c>
      <c r="BF568" s="197">
        <f>IF(N568="snížená",J568,0)</f>
        <v>0</v>
      </c>
      <c r="BG568" s="197">
        <f>IF(N568="zákl. přenesená",J568,0)</f>
        <v>0</v>
      </c>
      <c r="BH568" s="197">
        <f>IF(N568="sníž. přenesená",J568,0)</f>
        <v>0</v>
      </c>
      <c r="BI568" s="197">
        <f>IF(N568="nulová",J568,0)</f>
        <v>0</v>
      </c>
      <c r="BJ568" s="17" t="s">
        <v>8</v>
      </c>
      <c r="BK568" s="197">
        <f>ROUND(I568*H568,0)</f>
        <v>0</v>
      </c>
      <c r="BL568" s="17" t="s">
        <v>190</v>
      </c>
      <c r="BM568" s="196" t="s">
        <v>841</v>
      </c>
    </row>
    <row r="569" spans="1:65" s="2" customFormat="1" ht="19.5">
      <c r="A569" s="34"/>
      <c r="B569" s="35"/>
      <c r="C569" s="36"/>
      <c r="D569" s="198" t="s">
        <v>153</v>
      </c>
      <c r="E569" s="36"/>
      <c r="F569" s="199" t="s">
        <v>842</v>
      </c>
      <c r="G569" s="36"/>
      <c r="H569" s="36"/>
      <c r="I569" s="200"/>
      <c r="J569" s="36"/>
      <c r="K569" s="36"/>
      <c r="L569" s="39"/>
      <c r="M569" s="201"/>
      <c r="N569" s="202"/>
      <c r="O569" s="71"/>
      <c r="P569" s="71"/>
      <c r="Q569" s="71"/>
      <c r="R569" s="71"/>
      <c r="S569" s="71"/>
      <c r="T569" s="72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7" t="s">
        <v>153</v>
      </c>
      <c r="AU569" s="17" t="s">
        <v>85</v>
      </c>
    </row>
    <row r="570" spans="1:65" s="13" customFormat="1" ht="11.25">
      <c r="B570" s="212"/>
      <c r="C570" s="213"/>
      <c r="D570" s="198" t="s">
        <v>167</v>
      </c>
      <c r="E570" s="214" t="s">
        <v>1</v>
      </c>
      <c r="F570" s="215" t="s">
        <v>843</v>
      </c>
      <c r="G570" s="213"/>
      <c r="H570" s="216">
        <v>24.72</v>
      </c>
      <c r="I570" s="217"/>
      <c r="J570" s="213"/>
      <c r="K570" s="213"/>
      <c r="L570" s="218"/>
      <c r="M570" s="219"/>
      <c r="N570" s="220"/>
      <c r="O570" s="220"/>
      <c r="P570" s="220"/>
      <c r="Q570" s="220"/>
      <c r="R570" s="220"/>
      <c r="S570" s="220"/>
      <c r="T570" s="221"/>
      <c r="AT570" s="222" t="s">
        <v>167</v>
      </c>
      <c r="AU570" s="222" t="s">
        <v>85</v>
      </c>
      <c r="AV570" s="13" t="s">
        <v>85</v>
      </c>
      <c r="AW570" s="13" t="s">
        <v>32</v>
      </c>
      <c r="AX570" s="13" t="s">
        <v>76</v>
      </c>
      <c r="AY570" s="222" t="s">
        <v>145</v>
      </c>
    </row>
    <row r="571" spans="1:65" s="14" customFormat="1" ht="11.25">
      <c r="B571" s="223"/>
      <c r="C571" s="224"/>
      <c r="D571" s="198" t="s">
        <v>167</v>
      </c>
      <c r="E571" s="225" t="s">
        <v>1</v>
      </c>
      <c r="F571" s="226" t="s">
        <v>169</v>
      </c>
      <c r="G571" s="224"/>
      <c r="H571" s="227">
        <v>24.72</v>
      </c>
      <c r="I571" s="228"/>
      <c r="J571" s="224"/>
      <c r="K571" s="224"/>
      <c r="L571" s="229"/>
      <c r="M571" s="230"/>
      <c r="N571" s="231"/>
      <c r="O571" s="231"/>
      <c r="P571" s="231"/>
      <c r="Q571" s="231"/>
      <c r="R571" s="231"/>
      <c r="S571" s="231"/>
      <c r="T571" s="232"/>
      <c r="AT571" s="233" t="s">
        <v>167</v>
      </c>
      <c r="AU571" s="233" t="s">
        <v>85</v>
      </c>
      <c r="AV571" s="14" t="s">
        <v>152</v>
      </c>
      <c r="AW571" s="14" t="s">
        <v>32</v>
      </c>
      <c r="AX571" s="14" t="s">
        <v>8</v>
      </c>
      <c r="AY571" s="233" t="s">
        <v>145</v>
      </c>
    </row>
    <row r="572" spans="1:65" s="2" customFormat="1" ht="24.2" customHeight="1">
      <c r="A572" s="34"/>
      <c r="B572" s="35"/>
      <c r="C572" s="186" t="s">
        <v>511</v>
      </c>
      <c r="D572" s="186" t="s">
        <v>148</v>
      </c>
      <c r="E572" s="187" t="s">
        <v>844</v>
      </c>
      <c r="F572" s="188" t="s">
        <v>845</v>
      </c>
      <c r="G572" s="189" t="s">
        <v>496</v>
      </c>
      <c r="H572" s="191"/>
      <c r="I572" s="191"/>
      <c r="J572" s="190">
        <f>ROUND(I572*H572,0)</f>
        <v>0</v>
      </c>
      <c r="K572" s="188" t="s">
        <v>176</v>
      </c>
      <c r="L572" s="39"/>
      <c r="M572" s="192" t="s">
        <v>1</v>
      </c>
      <c r="N572" s="193" t="s">
        <v>41</v>
      </c>
      <c r="O572" s="71"/>
      <c r="P572" s="194">
        <f>O572*H572</f>
        <v>0</v>
      </c>
      <c r="Q572" s="194">
        <v>0</v>
      </c>
      <c r="R572" s="194">
        <f>Q572*H572</f>
        <v>0</v>
      </c>
      <c r="S572" s="194">
        <v>0</v>
      </c>
      <c r="T572" s="195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6" t="s">
        <v>190</v>
      </c>
      <c r="AT572" s="196" t="s">
        <v>148</v>
      </c>
      <c r="AU572" s="196" t="s">
        <v>85</v>
      </c>
      <c r="AY572" s="17" t="s">
        <v>145</v>
      </c>
      <c r="BE572" s="197">
        <f>IF(N572="základní",J572,0)</f>
        <v>0</v>
      </c>
      <c r="BF572" s="197">
        <f>IF(N572="snížená",J572,0)</f>
        <v>0</v>
      </c>
      <c r="BG572" s="197">
        <f>IF(N572="zákl. přenesená",J572,0)</f>
        <v>0</v>
      </c>
      <c r="BH572" s="197">
        <f>IF(N572="sníž. přenesená",J572,0)</f>
        <v>0</v>
      </c>
      <c r="BI572" s="197">
        <f>IF(N572="nulová",J572,0)</f>
        <v>0</v>
      </c>
      <c r="BJ572" s="17" t="s">
        <v>8</v>
      </c>
      <c r="BK572" s="197">
        <f>ROUND(I572*H572,0)</f>
        <v>0</v>
      </c>
      <c r="BL572" s="17" t="s">
        <v>190</v>
      </c>
      <c r="BM572" s="196" t="s">
        <v>846</v>
      </c>
    </row>
    <row r="573" spans="1:65" s="2" customFormat="1" ht="29.25">
      <c r="A573" s="34"/>
      <c r="B573" s="35"/>
      <c r="C573" s="36"/>
      <c r="D573" s="198" t="s">
        <v>153</v>
      </c>
      <c r="E573" s="36"/>
      <c r="F573" s="199" t="s">
        <v>847</v>
      </c>
      <c r="G573" s="36"/>
      <c r="H573" s="36"/>
      <c r="I573" s="200"/>
      <c r="J573" s="36"/>
      <c r="K573" s="36"/>
      <c r="L573" s="39"/>
      <c r="M573" s="201"/>
      <c r="N573" s="202"/>
      <c r="O573" s="71"/>
      <c r="P573" s="71"/>
      <c r="Q573" s="71"/>
      <c r="R573" s="71"/>
      <c r="S573" s="71"/>
      <c r="T573" s="72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153</v>
      </c>
      <c r="AU573" s="17" t="s">
        <v>85</v>
      </c>
    </row>
    <row r="574" spans="1:65" s="12" customFormat="1" ht="22.9" customHeight="1">
      <c r="B574" s="170"/>
      <c r="C574" s="171"/>
      <c r="D574" s="172" t="s">
        <v>75</v>
      </c>
      <c r="E574" s="184" t="s">
        <v>848</v>
      </c>
      <c r="F574" s="184" t="s">
        <v>849</v>
      </c>
      <c r="G574" s="171"/>
      <c r="H574" s="171"/>
      <c r="I574" s="174"/>
      <c r="J574" s="185">
        <f>BK574</f>
        <v>0</v>
      </c>
      <c r="K574" s="171"/>
      <c r="L574" s="176"/>
      <c r="M574" s="177"/>
      <c r="N574" s="178"/>
      <c r="O574" s="178"/>
      <c r="P574" s="179">
        <f>SUM(P575:P582)</f>
        <v>0</v>
      </c>
      <c r="Q574" s="178"/>
      <c r="R574" s="179">
        <f>SUM(R575:R582)</f>
        <v>0</v>
      </c>
      <c r="S574" s="178"/>
      <c r="T574" s="180">
        <f>SUM(T575:T582)</f>
        <v>0</v>
      </c>
      <c r="AR574" s="181" t="s">
        <v>85</v>
      </c>
      <c r="AT574" s="182" t="s">
        <v>75</v>
      </c>
      <c r="AU574" s="182" t="s">
        <v>8</v>
      </c>
      <c r="AY574" s="181" t="s">
        <v>145</v>
      </c>
      <c r="BK574" s="183">
        <f>SUM(BK575:BK582)</f>
        <v>0</v>
      </c>
    </row>
    <row r="575" spans="1:65" s="2" customFormat="1" ht="24.2" customHeight="1">
      <c r="A575" s="34"/>
      <c r="B575" s="35"/>
      <c r="C575" s="186" t="s">
        <v>850</v>
      </c>
      <c r="D575" s="186" t="s">
        <v>148</v>
      </c>
      <c r="E575" s="187" t="s">
        <v>851</v>
      </c>
      <c r="F575" s="188" t="s">
        <v>852</v>
      </c>
      <c r="G575" s="189" t="s">
        <v>373</v>
      </c>
      <c r="H575" s="190">
        <v>100</v>
      </c>
      <c r="I575" s="191"/>
      <c r="J575" s="190">
        <f>ROUND(I575*H575,0)</f>
        <v>0</v>
      </c>
      <c r="K575" s="188" t="s">
        <v>176</v>
      </c>
      <c r="L575" s="39"/>
      <c r="M575" s="192" t="s">
        <v>1</v>
      </c>
      <c r="N575" s="193" t="s">
        <v>41</v>
      </c>
      <c r="O575" s="71"/>
      <c r="P575" s="194">
        <f>O575*H575</f>
        <v>0</v>
      </c>
      <c r="Q575" s="194">
        <v>0</v>
      </c>
      <c r="R575" s="194">
        <f>Q575*H575</f>
        <v>0</v>
      </c>
      <c r="S575" s="194">
        <v>0</v>
      </c>
      <c r="T575" s="195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6" t="s">
        <v>190</v>
      </c>
      <c r="AT575" s="196" t="s">
        <v>148</v>
      </c>
      <c r="AU575" s="196" t="s">
        <v>85</v>
      </c>
      <c r="AY575" s="17" t="s">
        <v>145</v>
      </c>
      <c r="BE575" s="197">
        <f>IF(N575="základní",J575,0)</f>
        <v>0</v>
      </c>
      <c r="BF575" s="197">
        <f>IF(N575="snížená",J575,0)</f>
        <v>0</v>
      </c>
      <c r="BG575" s="197">
        <f>IF(N575="zákl. přenesená",J575,0)</f>
        <v>0</v>
      </c>
      <c r="BH575" s="197">
        <f>IF(N575="sníž. přenesená",J575,0)</f>
        <v>0</v>
      </c>
      <c r="BI575" s="197">
        <f>IF(N575="nulová",J575,0)</f>
        <v>0</v>
      </c>
      <c r="BJ575" s="17" t="s">
        <v>8</v>
      </c>
      <c r="BK575" s="197">
        <f>ROUND(I575*H575,0)</f>
        <v>0</v>
      </c>
      <c r="BL575" s="17" t="s">
        <v>190</v>
      </c>
      <c r="BM575" s="196" t="s">
        <v>853</v>
      </c>
    </row>
    <row r="576" spans="1:65" s="2" customFormat="1" ht="19.5">
      <c r="A576" s="34"/>
      <c r="B576" s="35"/>
      <c r="C576" s="36"/>
      <c r="D576" s="198" t="s">
        <v>153</v>
      </c>
      <c r="E576" s="36"/>
      <c r="F576" s="199" t="s">
        <v>854</v>
      </c>
      <c r="G576" s="36"/>
      <c r="H576" s="36"/>
      <c r="I576" s="200"/>
      <c r="J576" s="36"/>
      <c r="K576" s="36"/>
      <c r="L576" s="39"/>
      <c r="M576" s="201"/>
      <c r="N576" s="202"/>
      <c r="O576" s="71"/>
      <c r="P576" s="71"/>
      <c r="Q576" s="71"/>
      <c r="R576" s="71"/>
      <c r="S576" s="71"/>
      <c r="T576" s="72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153</v>
      </c>
      <c r="AU576" s="17" t="s">
        <v>85</v>
      </c>
    </row>
    <row r="577" spans="1:65" s="2" customFormat="1" ht="21.75" customHeight="1">
      <c r="A577" s="34"/>
      <c r="B577" s="35"/>
      <c r="C577" s="203" t="s">
        <v>515</v>
      </c>
      <c r="D577" s="203" t="s">
        <v>155</v>
      </c>
      <c r="E577" s="204" t="s">
        <v>855</v>
      </c>
      <c r="F577" s="205" t="s">
        <v>856</v>
      </c>
      <c r="G577" s="206" t="s">
        <v>373</v>
      </c>
      <c r="H577" s="207">
        <v>100</v>
      </c>
      <c r="I577" s="208"/>
      <c r="J577" s="207">
        <f>ROUND(I577*H577,0)</f>
        <v>0</v>
      </c>
      <c r="K577" s="205" t="s">
        <v>1</v>
      </c>
      <c r="L577" s="209"/>
      <c r="M577" s="210" t="s">
        <v>1</v>
      </c>
      <c r="N577" s="211" t="s">
        <v>41</v>
      </c>
      <c r="O577" s="71"/>
      <c r="P577" s="194">
        <f>O577*H577</f>
        <v>0</v>
      </c>
      <c r="Q577" s="194">
        <v>0</v>
      </c>
      <c r="R577" s="194">
        <f>Q577*H577</f>
        <v>0</v>
      </c>
      <c r="S577" s="194">
        <v>0</v>
      </c>
      <c r="T577" s="195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6" t="s">
        <v>227</v>
      </c>
      <c r="AT577" s="196" t="s">
        <v>155</v>
      </c>
      <c r="AU577" s="196" t="s">
        <v>85</v>
      </c>
      <c r="AY577" s="17" t="s">
        <v>145</v>
      </c>
      <c r="BE577" s="197">
        <f>IF(N577="základní",J577,0)</f>
        <v>0</v>
      </c>
      <c r="BF577" s="197">
        <f>IF(N577="snížená",J577,0)</f>
        <v>0</v>
      </c>
      <c r="BG577" s="197">
        <f>IF(N577="zákl. přenesená",J577,0)</f>
        <v>0</v>
      </c>
      <c r="BH577" s="197">
        <f>IF(N577="sníž. přenesená",J577,0)</f>
        <v>0</v>
      </c>
      <c r="BI577" s="197">
        <f>IF(N577="nulová",J577,0)</f>
        <v>0</v>
      </c>
      <c r="BJ577" s="17" t="s">
        <v>8</v>
      </c>
      <c r="BK577" s="197">
        <f>ROUND(I577*H577,0)</f>
        <v>0</v>
      </c>
      <c r="BL577" s="17" t="s">
        <v>190</v>
      </c>
      <c r="BM577" s="196" t="s">
        <v>857</v>
      </c>
    </row>
    <row r="578" spans="1:65" s="2" customFormat="1" ht="11.25">
      <c r="A578" s="34"/>
      <c r="B578" s="35"/>
      <c r="C578" s="36"/>
      <c r="D578" s="198" t="s">
        <v>153</v>
      </c>
      <c r="E578" s="36"/>
      <c r="F578" s="199" t="s">
        <v>856</v>
      </c>
      <c r="G578" s="36"/>
      <c r="H578" s="36"/>
      <c r="I578" s="200"/>
      <c r="J578" s="36"/>
      <c r="K578" s="36"/>
      <c r="L578" s="39"/>
      <c r="M578" s="201"/>
      <c r="N578" s="202"/>
      <c r="O578" s="71"/>
      <c r="P578" s="71"/>
      <c r="Q578" s="71"/>
      <c r="R578" s="71"/>
      <c r="S578" s="71"/>
      <c r="T578" s="72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153</v>
      </c>
      <c r="AU578" s="17" t="s">
        <v>85</v>
      </c>
    </row>
    <row r="579" spans="1:65" s="2" customFormat="1" ht="24.2" customHeight="1">
      <c r="A579" s="34"/>
      <c r="B579" s="35"/>
      <c r="C579" s="186" t="s">
        <v>858</v>
      </c>
      <c r="D579" s="186" t="s">
        <v>148</v>
      </c>
      <c r="E579" s="187" t="s">
        <v>859</v>
      </c>
      <c r="F579" s="188" t="s">
        <v>860</v>
      </c>
      <c r="G579" s="189" t="s">
        <v>373</v>
      </c>
      <c r="H579" s="190">
        <v>100</v>
      </c>
      <c r="I579" s="191"/>
      <c r="J579" s="190">
        <f>ROUND(I579*H579,0)</f>
        <v>0</v>
      </c>
      <c r="K579" s="188" t="s">
        <v>176</v>
      </c>
      <c r="L579" s="39"/>
      <c r="M579" s="192" t="s">
        <v>1</v>
      </c>
      <c r="N579" s="193" t="s">
        <v>41</v>
      </c>
      <c r="O579" s="71"/>
      <c r="P579" s="194">
        <f>O579*H579</f>
        <v>0</v>
      </c>
      <c r="Q579" s="194">
        <v>0</v>
      </c>
      <c r="R579" s="194">
        <f>Q579*H579</f>
        <v>0</v>
      </c>
      <c r="S579" s="194">
        <v>0</v>
      </c>
      <c r="T579" s="195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6" t="s">
        <v>190</v>
      </c>
      <c r="AT579" s="196" t="s">
        <v>148</v>
      </c>
      <c r="AU579" s="196" t="s">
        <v>85</v>
      </c>
      <c r="AY579" s="17" t="s">
        <v>145</v>
      </c>
      <c r="BE579" s="197">
        <f>IF(N579="základní",J579,0)</f>
        <v>0</v>
      </c>
      <c r="BF579" s="197">
        <f>IF(N579="snížená",J579,0)</f>
        <v>0</v>
      </c>
      <c r="BG579" s="197">
        <f>IF(N579="zákl. přenesená",J579,0)</f>
        <v>0</v>
      </c>
      <c r="BH579" s="197">
        <f>IF(N579="sníž. přenesená",J579,0)</f>
        <v>0</v>
      </c>
      <c r="BI579" s="197">
        <f>IF(N579="nulová",J579,0)</f>
        <v>0</v>
      </c>
      <c r="BJ579" s="17" t="s">
        <v>8</v>
      </c>
      <c r="BK579" s="197">
        <f>ROUND(I579*H579,0)</f>
        <v>0</v>
      </c>
      <c r="BL579" s="17" t="s">
        <v>190</v>
      </c>
      <c r="BM579" s="196" t="s">
        <v>861</v>
      </c>
    </row>
    <row r="580" spans="1:65" s="2" customFormat="1" ht="19.5">
      <c r="A580" s="34"/>
      <c r="B580" s="35"/>
      <c r="C580" s="36"/>
      <c r="D580" s="198" t="s">
        <v>153</v>
      </c>
      <c r="E580" s="36"/>
      <c r="F580" s="199" t="s">
        <v>862</v>
      </c>
      <c r="G580" s="36"/>
      <c r="H580" s="36"/>
      <c r="I580" s="200"/>
      <c r="J580" s="36"/>
      <c r="K580" s="36"/>
      <c r="L580" s="39"/>
      <c r="M580" s="201"/>
      <c r="N580" s="202"/>
      <c r="O580" s="71"/>
      <c r="P580" s="71"/>
      <c r="Q580" s="71"/>
      <c r="R580" s="71"/>
      <c r="S580" s="71"/>
      <c r="T580" s="72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T580" s="17" t="s">
        <v>153</v>
      </c>
      <c r="AU580" s="17" t="s">
        <v>85</v>
      </c>
    </row>
    <row r="581" spans="1:65" s="2" customFormat="1" ht="24.2" customHeight="1">
      <c r="A581" s="34"/>
      <c r="B581" s="35"/>
      <c r="C581" s="186" t="s">
        <v>517</v>
      </c>
      <c r="D581" s="186" t="s">
        <v>148</v>
      </c>
      <c r="E581" s="187" t="s">
        <v>863</v>
      </c>
      <c r="F581" s="188" t="s">
        <v>864</v>
      </c>
      <c r="G581" s="189" t="s">
        <v>496</v>
      </c>
      <c r="H581" s="191"/>
      <c r="I581" s="191"/>
      <c r="J581" s="190">
        <f>ROUND(I581*H581,0)</f>
        <v>0</v>
      </c>
      <c r="K581" s="188" t="s">
        <v>176</v>
      </c>
      <c r="L581" s="39"/>
      <c r="M581" s="192" t="s">
        <v>1</v>
      </c>
      <c r="N581" s="193" t="s">
        <v>41</v>
      </c>
      <c r="O581" s="71"/>
      <c r="P581" s="194">
        <f>O581*H581</f>
        <v>0</v>
      </c>
      <c r="Q581" s="194">
        <v>0</v>
      </c>
      <c r="R581" s="194">
        <f>Q581*H581</f>
        <v>0</v>
      </c>
      <c r="S581" s="194">
        <v>0</v>
      </c>
      <c r="T581" s="195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6" t="s">
        <v>190</v>
      </c>
      <c r="AT581" s="196" t="s">
        <v>148</v>
      </c>
      <c r="AU581" s="196" t="s">
        <v>85</v>
      </c>
      <c r="AY581" s="17" t="s">
        <v>145</v>
      </c>
      <c r="BE581" s="197">
        <f>IF(N581="základní",J581,0)</f>
        <v>0</v>
      </c>
      <c r="BF581" s="197">
        <f>IF(N581="snížená",J581,0)</f>
        <v>0</v>
      </c>
      <c r="BG581" s="197">
        <f>IF(N581="zákl. přenesená",J581,0)</f>
        <v>0</v>
      </c>
      <c r="BH581" s="197">
        <f>IF(N581="sníž. přenesená",J581,0)</f>
        <v>0</v>
      </c>
      <c r="BI581" s="197">
        <f>IF(N581="nulová",J581,0)</f>
        <v>0</v>
      </c>
      <c r="BJ581" s="17" t="s">
        <v>8</v>
      </c>
      <c r="BK581" s="197">
        <f>ROUND(I581*H581,0)</f>
        <v>0</v>
      </c>
      <c r="BL581" s="17" t="s">
        <v>190</v>
      </c>
      <c r="BM581" s="196" t="s">
        <v>865</v>
      </c>
    </row>
    <row r="582" spans="1:65" s="2" customFormat="1" ht="29.25">
      <c r="A582" s="34"/>
      <c r="B582" s="35"/>
      <c r="C582" s="36"/>
      <c r="D582" s="198" t="s">
        <v>153</v>
      </c>
      <c r="E582" s="36"/>
      <c r="F582" s="199" t="s">
        <v>866</v>
      </c>
      <c r="G582" s="36"/>
      <c r="H582" s="36"/>
      <c r="I582" s="200"/>
      <c r="J582" s="36"/>
      <c r="K582" s="36"/>
      <c r="L582" s="39"/>
      <c r="M582" s="201"/>
      <c r="N582" s="202"/>
      <c r="O582" s="71"/>
      <c r="P582" s="71"/>
      <c r="Q582" s="71"/>
      <c r="R582" s="71"/>
      <c r="S582" s="71"/>
      <c r="T582" s="72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153</v>
      </c>
      <c r="AU582" s="17" t="s">
        <v>85</v>
      </c>
    </row>
    <row r="583" spans="1:65" s="12" customFormat="1" ht="22.9" customHeight="1">
      <c r="B583" s="170"/>
      <c r="C583" s="171"/>
      <c r="D583" s="172" t="s">
        <v>75</v>
      </c>
      <c r="E583" s="184" t="s">
        <v>867</v>
      </c>
      <c r="F583" s="184" t="s">
        <v>868</v>
      </c>
      <c r="G583" s="171"/>
      <c r="H583" s="171"/>
      <c r="I583" s="174"/>
      <c r="J583" s="185">
        <f>BK583</f>
        <v>0</v>
      </c>
      <c r="K583" s="171"/>
      <c r="L583" s="176"/>
      <c r="M583" s="177"/>
      <c r="N583" s="178"/>
      <c r="O583" s="178"/>
      <c r="P583" s="179">
        <f>SUM(P584:P587)</f>
        <v>0</v>
      </c>
      <c r="Q583" s="178"/>
      <c r="R583" s="179">
        <f>SUM(R584:R587)</f>
        <v>0</v>
      </c>
      <c r="S583" s="178"/>
      <c r="T583" s="180">
        <f>SUM(T584:T587)</f>
        <v>0</v>
      </c>
      <c r="AR583" s="181" t="s">
        <v>8</v>
      </c>
      <c r="AT583" s="182" t="s">
        <v>75</v>
      </c>
      <c r="AU583" s="182" t="s">
        <v>8</v>
      </c>
      <c r="AY583" s="181" t="s">
        <v>145</v>
      </c>
      <c r="BK583" s="183">
        <f>SUM(BK584:BK587)</f>
        <v>0</v>
      </c>
    </row>
    <row r="584" spans="1:65" s="2" customFormat="1" ht="16.5" customHeight="1">
      <c r="A584" s="34"/>
      <c r="B584" s="35"/>
      <c r="C584" s="186" t="s">
        <v>869</v>
      </c>
      <c r="D584" s="186" t="s">
        <v>148</v>
      </c>
      <c r="E584" s="187" t="s">
        <v>870</v>
      </c>
      <c r="F584" s="188" t="s">
        <v>871</v>
      </c>
      <c r="G584" s="189" t="s">
        <v>151</v>
      </c>
      <c r="H584" s="190">
        <v>16</v>
      </c>
      <c r="I584" s="191"/>
      <c r="J584" s="190">
        <f>ROUND(I584*H584,0)</f>
        <v>0</v>
      </c>
      <c r="K584" s="188" t="s">
        <v>1</v>
      </c>
      <c r="L584" s="39"/>
      <c r="M584" s="192" t="s">
        <v>1</v>
      </c>
      <c r="N584" s="193" t="s">
        <v>41</v>
      </c>
      <c r="O584" s="71"/>
      <c r="P584" s="194">
        <f>O584*H584</f>
        <v>0</v>
      </c>
      <c r="Q584" s="194">
        <v>0</v>
      </c>
      <c r="R584" s="194">
        <f>Q584*H584</f>
        <v>0</v>
      </c>
      <c r="S584" s="194">
        <v>0</v>
      </c>
      <c r="T584" s="195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6" t="s">
        <v>152</v>
      </c>
      <c r="AT584" s="196" t="s">
        <v>148</v>
      </c>
      <c r="AU584" s="196" t="s">
        <v>85</v>
      </c>
      <c r="AY584" s="17" t="s">
        <v>145</v>
      </c>
      <c r="BE584" s="197">
        <f>IF(N584="základní",J584,0)</f>
        <v>0</v>
      </c>
      <c r="BF584" s="197">
        <f>IF(N584="snížená",J584,0)</f>
        <v>0</v>
      </c>
      <c r="BG584" s="197">
        <f>IF(N584="zákl. přenesená",J584,0)</f>
        <v>0</v>
      </c>
      <c r="BH584" s="197">
        <f>IF(N584="sníž. přenesená",J584,0)</f>
        <v>0</v>
      </c>
      <c r="BI584" s="197">
        <f>IF(N584="nulová",J584,0)</f>
        <v>0</v>
      </c>
      <c r="BJ584" s="17" t="s">
        <v>8</v>
      </c>
      <c r="BK584" s="197">
        <f>ROUND(I584*H584,0)</f>
        <v>0</v>
      </c>
      <c r="BL584" s="17" t="s">
        <v>152</v>
      </c>
      <c r="BM584" s="196" t="s">
        <v>872</v>
      </c>
    </row>
    <row r="585" spans="1:65" s="2" customFormat="1" ht="11.25">
      <c r="A585" s="34"/>
      <c r="B585" s="35"/>
      <c r="C585" s="36"/>
      <c r="D585" s="198" t="s">
        <v>153</v>
      </c>
      <c r="E585" s="36"/>
      <c r="F585" s="199" t="s">
        <v>871</v>
      </c>
      <c r="G585" s="36"/>
      <c r="H585" s="36"/>
      <c r="I585" s="200"/>
      <c r="J585" s="36"/>
      <c r="K585" s="36"/>
      <c r="L585" s="39"/>
      <c r="M585" s="201"/>
      <c r="N585" s="202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153</v>
      </c>
      <c r="AU585" s="17" t="s">
        <v>85</v>
      </c>
    </row>
    <row r="586" spans="1:65" s="13" customFormat="1" ht="11.25">
      <c r="B586" s="212"/>
      <c r="C586" s="213"/>
      <c r="D586" s="198" t="s">
        <v>167</v>
      </c>
      <c r="E586" s="214" t="s">
        <v>1</v>
      </c>
      <c r="F586" s="215" t="s">
        <v>873</v>
      </c>
      <c r="G586" s="213"/>
      <c r="H586" s="216">
        <v>16</v>
      </c>
      <c r="I586" s="217"/>
      <c r="J586" s="213"/>
      <c r="K586" s="213"/>
      <c r="L586" s="218"/>
      <c r="M586" s="219"/>
      <c r="N586" s="220"/>
      <c r="O586" s="220"/>
      <c r="P586" s="220"/>
      <c r="Q586" s="220"/>
      <c r="R586" s="220"/>
      <c r="S586" s="220"/>
      <c r="T586" s="221"/>
      <c r="AT586" s="222" t="s">
        <v>167</v>
      </c>
      <c r="AU586" s="222" t="s">
        <v>85</v>
      </c>
      <c r="AV586" s="13" t="s">
        <v>85</v>
      </c>
      <c r="AW586" s="13" t="s">
        <v>32</v>
      </c>
      <c r="AX586" s="13" t="s">
        <v>76</v>
      </c>
      <c r="AY586" s="222" t="s">
        <v>145</v>
      </c>
    </row>
    <row r="587" spans="1:65" s="14" customFormat="1" ht="11.25">
      <c r="B587" s="223"/>
      <c r="C587" s="224"/>
      <c r="D587" s="198" t="s">
        <v>167</v>
      </c>
      <c r="E587" s="225" t="s">
        <v>1</v>
      </c>
      <c r="F587" s="226" t="s">
        <v>169</v>
      </c>
      <c r="G587" s="224"/>
      <c r="H587" s="227">
        <v>16</v>
      </c>
      <c r="I587" s="228"/>
      <c r="J587" s="224"/>
      <c r="K587" s="224"/>
      <c r="L587" s="229"/>
      <c r="M587" s="230"/>
      <c r="N587" s="231"/>
      <c r="O587" s="231"/>
      <c r="P587" s="231"/>
      <c r="Q587" s="231"/>
      <c r="R587" s="231"/>
      <c r="S587" s="231"/>
      <c r="T587" s="232"/>
      <c r="AT587" s="233" t="s">
        <v>167</v>
      </c>
      <c r="AU587" s="233" t="s">
        <v>85</v>
      </c>
      <c r="AV587" s="14" t="s">
        <v>152</v>
      </c>
      <c r="AW587" s="14" t="s">
        <v>32</v>
      </c>
      <c r="AX587" s="14" t="s">
        <v>8</v>
      </c>
      <c r="AY587" s="233" t="s">
        <v>145</v>
      </c>
    </row>
    <row r="588" spans="1:65" s="12" customFormat="1" ht="22.9" customHeight="1">
      <c r="B588" s="170"/>
      <c r="C588" s="171"/>
      <c r="D588" s="172" t="s">
        <v>75</v>
      </c>
      <c r="E588" s="184" t="s">
        <v>874</v>
      </c>
      <c r="F588" s="184" t="s">
        <v>875</v>
      </c>
      <c r="G588" s="171"/>
      <c r="H588" s="171"/>
      <c r="I588" s="174"/>
      <c r="J588" s="185">
        <f>BK588</f>
        <v>0</v>
      </c>
      <c r="K588" s="171"/>
      <c r="L588" s="176"/>
      <c r="M588" s="177"/>
      <c r="N588" s="178"/>
      <c r="O588" s="178"/>
      <c r="P588" s="179">
        <f>SUM(P589:P592)</f>
        <v>0</v>
      </c>
      <c r="Q588" s="178"/>
      <c r="R588" s="179">
        <f>SUM(R589:R592)</f>
        <v>0</v>
      </c>
      <c r="S588" s="178"/>
      <c r="T588" s="180">
        <f>SUM(T589:T592)</f>
        <v>0</v>
      </c>
      <c r="AR588" s="181" t="s">
        <v>85</v>
      </c>
      <c r="AT588" s="182" t="s">
        <v>75</v>
      </c>
      <c r="AU588" s="182" t="s">
        <v>8</v>
      </c>
      <c r="AY588" s="181" t="s">
        <v>145</v>
      </c>
      <c r="BK588" s="183">
        <f>SUM(BK589:BK592)</f>
        <v>0</v>
      </c>
    </row>
    <row r="589" spans="1:65" s="2" customFormat="1" ht="16.5" customHeight="1">
      <c r="A589" s="34"/>
      <c r="B589" s="35"/>
      <c r="C589" s="186" t="s">
        <v>522</v>
      </c>
      <c r="D589" s="186" t="s">
        <v>148</v>
      </c>
      <c r="E589" s="187" t="s">
        <v>876</v>
      </c>
      <c r="F589" s="188" t="s">
        <v>877</v>
      </c>
      <c r="G589" s="189" t="s">
        <v>165</v>
      </c>
      <c r="H589" s="190">
        <v>21.7</v>
      </c>
      <c r="I589" s="191"/>
      <c r="J589" s="190">
        <f>ROUND(I589*H589,0)</f>
        <v>0</v>
      </c>
      <c r="K589" s="188" t="s">
        <v>1</v>
      </c>
      <c r="L589" s="39"/>
      <c r="M589" s="192" t="s">
        <v>1</v>
      </c>
      <c r="N589" s="193" t="s">
        <v>41</v>
      </c>
      <c r="O589" s="71"/>
      <c r="P589" s="194">
        <f>O589*H589</f>
        <v>0</v>
      </c>
      <c r="Q589" s="194">
        <v>0</v>
      </c>
      <c r="R589" s="194">
        <f>Q589*H589</f>
        <v>0</v>
      </c>
      <c r="S589" s="194">
        <v>0</v>
      </c>
      <c r="T589" s="195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6" t="s">
        <v>190</v>
      </c>
      <c r="AT589" s="196" t="s">
        <v>148</v>
      </c>
      <c r="AU589" s="196" t="s">
        <v>85</v>
      </c>
      <c r="AY589" s="17" t="s">
        <v>145</v>
      </c>
      <c r="BE589" s="197">
        <f>IF(N589="základní",J589,0)</f>
        <v>0</v>
      </c>
      <c r="BF589" s="197">
        <f>IF(N589="snížená",J589,0)</f>
        <v>0</v>
      </c>
      <c r="BG589" s="197">
        <f>IF(N589="zákl. přenesená",J589,0)</f>
        <v>0</v>
      </c>
      <c r="BH589" s="197">
        <f>IF(N589="sníž. přenesená",J589,0)</f>
        <v>0</v>
      </c>
      <c r="BI589" s="197">
        <f>IF(N589="nulová",J589,0)</f>
        <v>0</v>
      </c>
      <c r="BJ589" s="17" t="s">
        <v>8</v>
      </c>
      <c r="BK589" s="197">
        <f>ROUND(I589*H589,0)</f>
        <v>0</v>
      </c>
      <c r="BL589" s="17" t="s">
        <v>190</v>
      </c>
      <c r="BM589" s="196" t="s">
        <v>878</v>
      </c>
    </row>
    <row r="590" spans="1:65" s="2" customFormat="1" ht="11.25">
      <c r="A590" s="34"/>
      <c r="B590" s="35"/>
      <c r="C590" s="36"/>
      <c r="D590" s="198" t="s">
        <v>153</v>
      </c>
      <c r="E590" s="36"/>
      <c r="F590" s="199" t="s">
        <v>877</v>
      </c>
      <c r="G590" s="36"/>
      <c r="H590" s="36"/>
      <c r="I590" s="200"/>
      <c r="J590" s="36"/>
      <c r="K590" s="36"/>
      <c r="L590" s="39"/>
      <c r="M590" s="201"/>
      <c r="N590" s="202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153</v>
      </c>
      <c r="AU590" s="17" t="s">
        <v>85</v>
      </c>
    </row>
    <row r="591" spans="1:65" s="13" customFormat="1" ht="11.25">
      <c r="B591" s="212"/>
      <c r="C591" s="213"/>
      <c r="D591" s="198" t="s">
        <v>167</v>
      </c>
      <c r="E591" s="214" t="s">
        <v>1</v>
      </c>
      <c r="F591" s="215" t="s">
        <v>879</v>
      </c>
      <c r="G591" s="213"/>
      <c r="H591" s="216">
        <v>21.7</v>
      </c>
      <c r="I591" s="217"/>
      <c r="J591" s="213"/>
      <c r="K591" s="213"/>
      <c r="L591" s="218"/>
      <c r="M591" s="219"/>
      <c r="N591" s="220"/>
      <c r="O591" s="220"/>
      <c r="P591" s="220"/>
      <c r="Q591" s="220"/>
      <c r="R591" s="220"/>
      <c r="S591" s="220"/>
      <c r="T591" s="221"/>
      <c r="AT591" s="222" t="s">
        <v>167</v>
      </c>
      <c r="AU591" s="222" t="s">
        <v>85</v>
      </c>
      <c r="AV591" s="13" t="s">
        <v>85</v>
      </c>
      <c r="AW591" s="13" t="s">
        <v>32</v>
      </c>
      <c r="AX591" s="13" t="s">
        <v>76</v>
      </c>
      <c r="AY591" s="222" t="s">
        <v>145</v>
      </c>
    </row>
    <row r="592" spans="1:65" s="14" customFormat="1" ht="11.25">
      <c r="B592" s="223"/>
      <c r="C592" s="224"/>
      <c r="D592" s="198" t="s">
        <v>167</v>
      </c>
      <c r="E592" s="225" t="s">
        <v>1</v>
      </c>
      <c r="F592" s="226" t="s">
        <v>169</v>
      </c>
      <c r="G592" s="224"/>
      <c r="H592" s="227">
        <v>21.7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AT592" s="233" t="s">
        <v>167</v>
      </c>
      <c r="AU592" s="233" t="s">
        <v>85</v>
      </c>
      <c r="AV592" s="14" t="s">
        <v>152</v>
      </c>
      <c r="AW592" s="14" t="s">
        <v>32</v>
      </c>
      <c r="AX592" s="14" t="s">
        <v>8</v>
      </c>
      <c r="AY592" s="233" t="s">
        <v>145</v>
      </c>
    </row>
    <row r="593" spans="1:65" s="12" customFormat="1" ht="25.9" customHeight="1">
      <c r="B593" s="170"/>
      <c r="C593" s="171"/>
      <c r="D593" s="172" t="s">
        <v>75</v>
      </c>
      <c r="E593" s="173" t="s">
        <v>880</v>
      </c>
      <c r="F593" s="173" t="s">
        <v>881</v>
      </c>
      <c r="G593" s="171"/>
      <c r="H593" s="171"/>
      <c r="I593" s="174"/>
      <c r="J593" s="175">
        <f>BK593</f>
        <v>0</v>
      </c>
      <c r="K593" s="171"/>
      <c r="L593" s="176"/>
      <c r="M593" s="177"/>
      <c r="N593" s="178"/>
      <c r="O593" s="178"/>
      <c r="P593" s="179">
        <f>SUM(P594:P595)</f>
        <v>0</v>
      </c>
      <c r="Q593" s="178"/>
      <c r="R593" s="179">
        <f>SUM(R594:R595)</f>
        <v>0</v>
      </c>
      <c r="S593" s="178"/>
      <c r="T593" s="180">
        <f>SUM(T594:T595)</f>
        <v>0</v>
      </c>
      <c r="AR593" s="181" t="s">
        <v>152</v>
      </c>
      <c r="AT593" s="182" t="s">
        <v>75</v>
      </c>
      <c r="AU593" s="182" t="s">
        <v>76</v>
      </c>
      <c r="AY593" s="181" t="s">
        <v>145</v>
      </c>
      <c r="BK593" s="183">
        <f>SUM(BK594:BK595)</f>
        <v>0</v>
      </c>
    </row>
    <row r="594" spans="1:65" s="2" customFormat="1" ht="16.5" customHeight="1">
      <c r="A594" s="34"/>
      <c r="B594" s="35"/>
      <c r="C594" s="186" t="s">
        <v>882</v>
      </c>
      <c r="D594" s="186" t="s">
        <v>148</v>
      </c>
      <c r="E594" s="187" t="s">
        <v>883</v>
      </c>
      <c r="F594" s="188" t="s">
        <v>884</v>
      </c>
      <c r="G594" s="189" t="s">
        <v>649</v>
      </c>
      <c r="H594" s="190">
        <v>4</v>
      </c>
      <c r="I594" s="191"/>
      <c r="J594" s="190">
        <f>ROUND(I594*H594,0)</f>
        <v>0</v>
      </c>
      <c r="K594" s="188" t="s">
        <v>176</v>
      </c>
      <c r="L594" s="39"/>
      <c r="M594" s="192" t="s">
        <v>1</v>
      </c>
      <c r="N594" s="193" t="s">
        <v>41</v>
      </c>
      <c r="O594" s="71"/>
      <c r="P594" s="194">
        <f>O594*H594</f>
        <v>0</v>
      </c>
      <c r="Q594" s="194">
        <v>0</v>
      </c>
      <c r="R594" s="194">
        <f>Q594*H594</f>
        <v>0</v>
      </c>
      <c r="S594" s="194">
        <v>0</v>
      </c>
      <c r="T594" s="195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6" t="s">
        <v>885</v>
      </c>
      <c r="AT594" s="196" t="s">
        <v>148</v>
      </c>
      <c r="AU594" s="196" t="s">
        <v>8</v>
      </c>
      <c r="AY594" s="17" t="s">
        <v>145</v>
      </c>
      <c r="BE594" s="197">
        <f>IF(N594="základní",J594,0)</f>
        <v>0</v>
      </c>
      <c r="BF594" s="197">
        <f>IF(N594="snížená",J594,0)</f>
        <v>0</v>
      </c>
      <c r="BG594" s="197">
        <f>IF(N594="zákl. přenesená",J594,0)</f>
        <v>0</v>
      </c>
      <c r="BH594" s="197">
        <f>IF(N594="sníž. přenesená",J594,0)</f>
        <v>0</v>
      </c>
      <c r="BI594" s="197">
        <f>IF(N594="nulová",J594,0)</f>
        <v>0</v>
      </c>
      <c r="BJ594" s="17" t="s">
        <v>8</v>
      </c>
      <c r="BK594" s="197">
        <f>ROUND(I594*H594,0)</f>
        <v>0</v>
      </c>
      <c r="BL594" s="17" t="s">
        <v>885</v>
      </c>
      <c r="BM594" s="196" t="s">
        <v>886</v>
      </c>
    </row>
    <row r="595" spans="1:65" s="2" customFormat="1" ht="19.5">
      <c r="A595" s="34"/>
      <c r="B595" s="35"/>
      <c r="C595" s="36"/>
      <c r="D595" s="198" t="s">
        <v>153</v>
      </c>
      <c r="E595" s="36"/>
      <c r="F595" s="199" t="s">
        <v>887</v>
      </c>
      <c r="G595" s="36"/>
      <c r="H595" s="36"/>
      <c r="I595" s="200"/>
      <c r="J595" s="36"/>
      <c r="K595" s="36"/>
      <c r="L595" s="39"/>
      <c r="M595" s="234"/>
      <c r="N595" s="235"/>
      <c r="O595" s="236"/>
      <c r="P595" s="236"/>
      <c r="Q595" s="236"/>
      <c r="R595" s="236"/>
      <c r="S595" s="236"/>
      <c r="T595" s="237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153</v>
      </c>
      <c r="AU595" s="17" t="s">
        <v>8</v>
      </c>
    </row>
    <row r="596" spans="1:65" s="2" customFormat="1" ht="6.95" customHeight="1">
      <c r="A596" s="34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39"/>
      <c r="M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</row>
  </sheetData>
  <sheetProtection algorithmName="SHA-512" hashValue="HzlQheicfaXV2OHMBaSU9076N4zQ7cDhtg9ggCa7MGSJOoNsEtnd+O04RFBMck2/Ul/c6t8VFtU+TUaEdT8ayQ==" saltValue="ZqL8QXd5qfTAgGPCfCjOwtLmaEzmnVuO/DUGrJH+mXQJox4ciXKOCl9vLzRSJ6MJRrq5Hvj5ak/uSJc7KdR4NA==" spinCount="100000" sheet="1" objects="1" scenarios="1" formatColumns="0" formatRows="0" autoFilter="0"/>
  <autoFilter ref="C133:K595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888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ROUND((SUM(BE129:BE259)),  2)</f>
        <v>0</v>
      </c>
      <c r="G33" s="34"/>
      <c r="H33" s="34"/>
      <c r="I33" s="124">
        <v>0.21</v>
      </c>
      <c r="J33" s="123">
        <f>ROUND(((SUM(BE129:BE259))*I33),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ROUND((SUM(BF129:BF259)),  2)</f>
        <v>0</v>
      </c>
      <c r="G34" s="34"/>
      <c r="H34" s="34"/>
      <c r="I34" s="124">
        <v>0.15</v>
      </c>
      <c r="J34" s="123">
        <f>ROUND(((SUM(BF129:BF259))*I34),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ROUND((SUM(BG129:BG259)),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ROUND((SUM(BH129:BH259)),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ROUND((SUM(BI129:BI259)),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223 - SO 223 Objekt 3021-...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J130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114</v>
      </c>
      <c r="E98" s="156"/>
      <c r="F98" s="156"/>
      <c r="G98" s="156"/>
      <c r="H98" s="156"/>
      <c r="I98" s="156"/>
      <c r="J98" s="157">
        <f>J131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115</v>
      </c>
      <c r="E99" s="156"/>
      <c r="F99" s="156"/>
      <c r="G99" s="156"/>
      <c r="H99" s="156"/>
      <c r="I99" s="156"/>
      <c r="J99" s="157">
        <f>J140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116</v>
      </c>
      <c r="E100" s="156"/>
      <c r="F100" s="156"/>
      <c r="G100" s="156"/>
      <c r="H100" s="156"/>
      <c r="I100" s="156"/>
      <c r="J100" s="157">
        <f>J180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117</v>
      </c>
      <c r="E101" s="156"/>
      <c r="F101" s="156"/>
      <c r="G101" s="156"/>
      <c r="H101" s="156"/>
      <c r="I101" s="156"/>
      <c r="J101" s="157">
        <f>J193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118</v>
      </c>
      <c r="E102" s="150"/>
      <c r="F102" s="150"/>
      <c r="G102" s="150"/>
      <c r="H102" s="150"/>
      <c r="I102" s="150"/>
      <c r="J102" s="151">
        <f>J196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119</v>
      </c>
      <c r="E103" s="156"/>
      <c r="F103" s="156"/>
      <c r="G103" s="156"/>
      <c r="H103" s="156"/>
      <c r="I103" s="156"/>
      <c r="J103" s="157">
        <f>J197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124</v>
      </c>
      <c r="E104" s="156"/>
      <c r="F104" s="156"/>
      <c r="G104" s="156"/>
      <c r="H104" s="156"/>
      <c r="I104" s="156"/>
      <c r="J104" s="157">
        <f>J202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126</v>
      </c>
      <c r="E105" s="156"/>
      <c r="F105" s="156"/>
      <c r="G105" s="156"/>
      <c r="H105" s="156"/>
      <c r="I105" s="156"/>
      <c r="J105" s="157">
        <f>J217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889</v>
      </c>
      <c r="E106" s="156"/>
      <c r="F106" s="156"/>
      <c r="G106" s="156"/>
      <c r="H106" s="156"/>
      <c r="I106" s="156"/>
      <c r="J106" s="157">
        <f>J230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890</v>
      </c>
      <c r="E107" s="156"/>
      <c r="F107" s="156"/>
      <c r="G107" s="156"/>
      <c r="H107" s="156"/>
      <c r="I107" s="156"/>
      <c r="J107" s="157">
        <f>J245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128</v>
      </c>
      <c r="E108" s="156"/>
      <c r="F108" s="156"/>
      <c r="G108" s="156"/>
      <c r="H108" s="156"/>
      <c r="I108" s="156"/>
      <c r="J108" s="157">
        <f>J250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891</v>
      </c>
      <c r="E109" s="156"/>
      <c r="F109" s="156"/>
      <c r="G109" s="156"/>
      <c r="H109" s="156"/>
      <c r="I109" s="156"/>
      <c r="J109" s="157">
        <f>J255</f>
        <v>0</v>
      </c>
      <c r="K109" s="154"/>
      <c r="L109" s="158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130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6.25" customHeight="1">
      <c r="A119" s="34"/>
      <c r="B119" s="35"/>
      <c r="C119" s="36"/>
      <c r="D119" s="36"/>
      <c r="E119" s="299" t="str">
        <f>E7</f>
        <v>7920-20 - 7920 - 20 Dubina u Ostravy stavební úpravy bytových domů Dr. Šavrdy, vchod 3021-9 (zadání)</v>
      </c>
      <c r="F119" s="300"/>
      <c r="G119" s="300"/>
      <c r="H119" s="300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105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251" t="str">
        <f>E9</f>
        <v>223 - SO 223 Objekt 3021-...</v>
      </c>
      <c r="F121" s="301"/>
      <c r="G121" s="301"/>
      <c r="H121" s="301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21</v>
      </c>
      <c r="D123" s="36"/>
      <c r="E123" s="36"/>
      <c r="F123" s="27" t="str">
        <f>F12</f>
        <v xml:space="preserve"> </v>
      </c>
      <c r="G123" s="36"/>
      <c r="H123" s="36"/>
      <c r="I123" s="29" t="s">
        <v>23</v>
      </c>
      <c r="J123" s="66" t="str">
        <f>IF(J12="","",J12)</f>
        <v>11. 10. 2022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5.2" customHeight="1">
      <c r="A125" s="34"/>
      <c r="B125" s="35"/>
      <c r="C125" s="29" t="s">
        <v>27</v>
      </c>
      <c r="D125" s="36"/>
      <c r="E125" s="36"/>
      <c r="F125" s="27" t="str">
        <f>E15</f>
        <v xml:space="preserve"> </v>
      </c>
      <c r="G125" s="36"/>
      <c r="H125" s="36"/>
      <c r="I125" s="29" t="s">
        <v>33</v>
      </c>
      <c r="J125" s="32" t="str">
        <f>E21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30</v>
      </c>
      <c r="D126" s="36"/>
      <c r="E126" s="36"/>
      <c r="F126" s="27" t="str">
        <f>IF(E18="","",E18)</f>
        <v>Vyplň údaj</v>
      </c>
      <c r="G126" s="36"/>
      <c r="H126" s="36"/>
      <c r="I126" s="29" t="s">
        <v>34</v>
      </c>
      <c r="J126" s="32" t="str">
        <f>E24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59"/>
      <c r="B128" s="160"/>
      <c r="C128" s="161" t="s">
        <v>131</v>
      </c>
      <c r="D128" s="162" t="s">
        <v>61</v>
      </c>
      <c r="E128" s="162" t="s">
        <v>57</v>
      </c>
      <c r="F128" s="162" t="s">
        <v>58</v>
      </c>
      <c r="G128" s="162" t="s">
        <v>132</v>
      </c>
      <c r="H128" s="162" t="s">
        <v>133</v>
      </c>
      <c r="I128" s="162" t="s">
        <v>134</v>
      </c>
      <c r="J128" s="162" t="s">
        <v>109</v>
      </c>
      <c r="K128" s="163" t="s">
        <v>135</v>
      </c>
      <c r="L128" s="164"/>
      <c r="M128" s="75" t="s">
        <v>1</v>
      </c>
      <c r="N128" s="76" t="s">
        <v>40</v>
      </c>
      <c r="O128" s="76" t="s">
        <v>136</v>
      </c>
      <c r="P128" s="76" t="s">
        <v>137</v>
      </c>
      <c r="Q128" s="76" t="s">
        <v>138</v>
      </c>
      <c r="R128" s="76" t="s">
        <v>139</v>
      </c>
      <c r="S128" s="76" t="s">
        <v>140</v>
      </c>
      <c r="T128" s="77" t="s">
        <v>141</v>
      </c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</row>
    <row r="129" spans="1:65" s="2" customFormat="1" ht="22.9" customHeight="1">
      <c r="A129" s="34"/>
      <c r="B129" s="35"/>
      <c r="C129" s="82" t="s">
        <v>142</v>
      </c>
      <c r="D129" s="36"/>
      <c r="E129" s="36"/>
      <c r="F129" s="36"/>
      <c r="G129" s="36"/>
      <c r="H129" s="36"/>
      <c r="I129" s="36"/>
      <c r="J129" s="165">
        <f>BK129</f>
        <v>0</v>
      </c>
      <c r="K129" s="36"/>
      <c r="L129" s="39"/>
      <c r="M129" s="78"/>
      <c r="N129" s="166"/>
      <c r="O129" s="79"/>
      <c r="P129" s="167">
        <f>P130+P196</f>
        <v>0</v>
      </c>
      <c r="Q129" s="79"/>
      <c r="R129" s="167">
        <f>R130+R196</f>
        <v>0</v>
      </c>
      <c r="S129" s="79"/>
      <c r="T129" s="168">
        <f>T130+T196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75</v>
      </c>
      <c r="AU129" s="17" t="s">
        <v>111</v>
      </c>
      <c r="BK129" s="169">
        <f>BK130+BK196</f>
        <v>0</v>
      </c>
    </row>
    <row r="130" spans="1:65" s="12" customFormat="1" ht="25.9" customHeight="1">
      <c r="B130" s="170"/>
      <c r="C130" s="171"/>
      <c r="D130" s="172" t="s">
        <v>75</v>
      </c>
      <c r="E130" s="173" t="s">
        <v>143</v>
      </c>
      <c r="F130" s="173" t="s">
        <v>144</v>
      </c>
      <c r="G130" s="171"/>
      <c r="H130" s="171"/>
      <c r="I130" s="174"/>
      <c r="J130" s="175">
        <f>BK130</f>
        <v>0</v>
      </c>
      <c r="K130" s="171"/>
      <c r="L130" s="176"/>
      <c r="M130" s="177"/>
      <c r="N130" s="178"/>
      <c r="O130" s="178"/>
      <c r="P130" s="179">
        <f>P131+P140+P180+P193</f>
        <v>0</v>
      </c>
      <c r="Q130" s="178"/>
      <c r="R130" s="179">
        <f>R131+R140+R180+R193</f>
        <v>0</v>
      </c>
      <c r="S130" s="178"/>
      <c r="T130" s="180">
        <f>T131+T140+T180+T193</f>
        <v>0</v>
      </c>
      <c r="AR130" s="181" t="s">
        <v>8</v>
      </c>
      <c r="AT130" s="182" t="s">
        <v>75</v>
      </c>
      <c r="AU130" s="182" t="s">
        <v>76</v>
      </c>
      <c r="AY130" s="181" t="s">
        <v>145</v>
      </c>
      <c r="BK130" s="183">
        <f>BK131+BK140+BK180+BK193</f>
        <v>0</v>
      </c>
    </row>
    <row r="131" spans="1:65" s="12" customFormat="1" ht="22.9" customHeight="1">
      <c r="B131" s="170"/>
      <c r="C131" s="171"/>
      <c r="D131" s="172" t="s">
        <v>75</v>
      </c>
      <c r="E131" s="184" t="s">
        <v>160</v>
      </c>
      <c r="F131" s="184" t="s">
        <v>161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SUM(P132:P139)</f>
        <v>0</v>
      </c>
      <c r="Q131" s="178"/>
      <c r="R131" s="179">
        <f>SUM(R132:R139)</f>
        <v>0</v>
      </c>
      <c r="S131" s="178"/>
      <c r="T131" s="180">
        <f>SUM(T132:T139)</f>
        <v>0</v>
      </c>
      <c r="AR131" s="181" t="s">
        <v>8</v>
      </c>
      <c r="AT131" s="182" t="s">
        <v>75</v>
      </c>
      <c r="AU131" s="182" t="s">
        <v>8</v>
      </c>
      <c r="AY131" s="181" t="s">
        <v>145</v>
      </c>
      <c r="BK131" s="183">
        <f>SUM(BK132:BK139)</f>
        <v>0</v>
      </c>
    </row>
    <row r="132" spans="1:65" s="2" customFormat="1" ht="16.5" customHeight="1">
      <c r="A132" s="34"/>
      <c r="B132" s="35"/>
      <c r="C132" s="186" t="s">
        <v>8</v>
      </c>
      <c r="D132" s="186" t="s">
        <v>148</v>
      </c>
      <c r="E132" s="187" t="s">
        <v>892</v>
      </c>
      <c r="F132" s="188" t="s">
        <v>893</v>
      </c>
      <c r="G132" s="189" t="s">
        <v>198</v>
      </c>
      <c r="H132" s="190">
        <v>2</v>
      </c>
      <c r="I132" s="191"/>
      <c r="J132" s="190">
        <f>ROUND(I132*H132,0)</f>
        <v>0</v>
      </c>
      <c r="K132" s="188" t="s">
        <v>1</v>
      </c>
      <c r="L132" s="39"/>
      <c r="M132" s="192" t="s">
        <v>1</v>
      </c>
      <c r="N132" s="193" t="s">
        <v>41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152</v>
      </c>
      <c r="AT132" s="196" t="s">
        <v>148</v>
      </c>
      <c r="AU132" s="196" t="s">
        <v>85</v>
      </c>
      <c r="AY132" s="17" t="s">
        <v>145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</v>
      </c>
      <c r="BK132" s="197">
        <f>ROUND(I132*H132,0)</f>
        <v>0</v>
      </c>
      <c r="BL132" s="17" t="s">
        <v>152</v>
      </c>
      <c r="BM132" s="196" t="s">
        <v>85</v>
      </c>
    </row>
    <row r="133" spans="1:65" s="2" customFormat="1" ht="11.25">
      <c r="A133" s="34"/>
      <c r="B133" s="35"/>
      <c r="C133" s="36"/>
      <c r="D133" s="198" t="s">
        <v>153</v>
      </c>
      <c r="E133" s="36"/>
      <c r="F133" s="199" t="s">
        <v>893</v>
      </c>
      <c r="G133" s="36"/>
      <c r="H133" s="36"/>
      <c r="I133" s="200"/>
      <c r="J133" s="36"/>
      <c r="K133" s="36"/>
      <c r="L133" s="39"/>
      <c r="M133" s="201"/>
      <c r="N133" s="202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85</v>
      </c>
    </row>
    <row r="134" spans="1:65" s="2" customFormat="1" ht="16.5" customHeight="1">
      <c r="A134" s="34"/>
      <c r="B134" s="35"/>
      <c r="C134" s="186" t="s">
        <v>85</v>
      </c>
      <c r="D134" s="186" t="s">
        <v>148</v>
      </c>
      <c r="E134" s="187" t="s">
        <v>894</v>
      </c>
      <c r="F134" s="188" t="s">
        <v>895</v>
      </c>
      <c r="G134" s="189" t="s">
        <v>441</v>
      </c>
      <c r="H134" s="190">
        <v>0.1</v>
      </c>
      <c r="I134" s="191"/>
      <c r="J134" s="190">
        <f>ROUND(I134*H134,0)</f>
        <v>0</v>
      </c>
      <c r="K134" s="188" t="s">
        <v>176</v>
      </c>
      <c r="L134" s="39"/>
      <c r="M134" s="192" t="s">
        <v>1</v>
      </c>
      <c r="N134" s="193" t="s">
        <v>41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152</v>
      </c>
      <c r="AT134" s="196" t="s">
        <v>148</v>
      </c>
      <c r="AU134" s="196" t="s">
        <v>85</v>
      </c>
      <c r="AY134" s="17" t="s">
        <v>145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</v>
      </c>
      <c r="BK134" s="197">
        <f>ROUND(I134*H134,0)</f>
        <v>0</v>
      </c>
      <c r="BL134" s="17" t="s">
        <v>152</v>
      </c>
      <c r="BM134" s="196" t="s">
        <v>152</v>
      </c>
    </row>
    <row r="135" spans="1:65" s="2" customFormat="1" ht="11.25">
      <c r="A135" s="34"/>
      <c r="B135" s="35"/>
      <c r="C135" s="36"/>
      <c r="D135" s="198" t="s">
        <v>153</v>
      </c>
      <c r="E135" s="36"/>
      <c r="F135" s="199" t="s">
        <v>896</v>
      </c>
      <c r="G135" s="36"/>
      <c r="H135" s="36"/>
      <c r="I135" s="200"/>
      <c r="J135" s="36"/>
      <c r="K135" s="36"/>
      <c r="L135" s="39"/>
      <c r="M135" s="201"/>
      <c r="N135" s="202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153</v>
      </c>
      <c r="AU135" s="17" t="s">
        <v>85</v>
      </c>
    </row>
    <row r="136" spans="1:65" s="2" customFormat="1" ht="24.2" customHeight="1">
      <c r="A136" s="34"/>
      <c r="B136" s="35"/>
      <c r="C136" s="186" t="s">
        <v>146</v>
      </c>
      <c r="D136" s="186" t="s">
        <v>148</v>
      </c>
      <c r="E136" s="187" t="s">
        <v>897</v>
      </c>
      <c r="F136" s="188" t="s">
        <v>898</v>
      </c>
      <c r="G136" s="189" t="s">
        <v>165</v>
      </c>
      <c r="H136" s="190">
        <v>30.99</v>
      </c>
      <c r="I136" s="191"/>
      <c r="J136" s="190">
        <f>ROUND(I136*H136,0)</f>
        <v>0</v>
      </c>
      <c r="K136" s="188" t="s">
        <v>176</v>
      </c>
      <c r="L136" s="39"/>
      <c r="M136" s="192" t="s">
        <v>1</v>
      </c>
      <c r="N136" s="193" t="s">
        <v>41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152</v>
      </c>
      <c r="AT136" s="196" t="s">
        <v>148</v>
      </c>
      <c r="AU136" s="196" t="s">
        <v>85</v>
      </c>
      <c r="AY136" s="17" t="s">
        <v>145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</v>
      </c>
      <c r="BK136" s="197">
        <f>ROUND(I136*H136,0)</f>
        <v>0</v>
      </c>
      <c r="BL136" s="17" t="s">
        <v>152</v>
      </c>
      <c r="BM136" s="196" t="s">
        <v>160</v>
      </c>
    </row>
    <row r="137" spans="1:65" s="2" customFormat="1" ht="19.5">
      <c r="A137" s="34"/>
      <c r="B137" s="35"/>
      <c r="C137" s="36"/>
      <c r="D137" s="198" t="s">
        <v>153</v>
      </c>
      <c r="E137" s="36"/>
      <c r="F137" s="199" t="s">
        <v>899</v>
      </c>
      <c r="G137" s="36"/>
      <c r="H137" s="36"/>
      <c r="I137" s="200"/>
      <c r="J137" s="36"/>
      <c r="K137" s="36"/>
      <c r="L137" s="39"/>
      <c r="M137" s="201"/>
      <c r="N137" s="202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153</v>
      </c>
      <c r="AU137" s="17" t="s">
        <v>85</v>
      </c>
    </row>
    <row r="138" spans="1:65" s="13" customFormat="1" ht="11.25">
      <c r="B138" s="212"/>
      <c r="C138" s="213"/>
      <c r="D138" s="198" t="s">
        <v>167</v>
      </c>
      <c r="E138" s="214" t="s">
        <v>1</v>
      </c>
      <c r="F138" s="215" t="s">
        <v>900</v>
      </c>
      <c r="G138" s="213"/>
      <c r="H138" s="216">
        <v>30.99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167</v>
      </c>
      <c r="AU138" s="222" t="s">
        <v>85</v>
      </c>
      <c r="AV138" s="13" t="s">
        <v>85</v>
      </c>
      <c r="AW138" s="13" t="s">
        <v>32</v>
      </c>
      <c r="AX138" s="13" t="s">
        <v>76</v>
      </c>
      <c r="AY138" s="222" t="s">
        <v>145</v>
      </c>
    </row>
    <row r="139" spans="1:65" s="14" customFormat="1" ht="11.25">
      <c r="B139" s="223"/>
      <c r="C139" s="224"/>
      <c r="D139" s="198" t="s">
        <v>167</v>
      </c>
      <c r="E139" s="225" t="s">
        <v>1</v>
      </c>
      <c r="F139" s="226" t="s">
        <v>169</v>
      </c>
      <c r="G139" s="224"/>
      <c r="H139" s="227">
        <v>30.99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167</v>
      </c>
      <c r="AU139" s="233" t="s">
        <v>85</v>
      </c>
      <c r="AV139" s="14" t="s">
        <v>152</v>
      </c>
      <c r="AW139" s="14" t="s">
        <v>32</v>
      </c>
      <c r="AX139" s="14" t="s">
        <v>8</v>
      </c>
      <c r="AY139" s="233" t="s">
        <v>145</v>
      </c>
    </row>
    <row r="140" spans="1:65" s="12" customFormat="1" ht="22.9" customHeight="1">
      <c r="B140" s="170"/>
      <c r="C140" s="171"/>
      <c r="D140" s="172" t="s">
        <v>75</v>
      </c>
      <c r="E140" s="184" t="s">
        <v>201</v>
      </c>
      <c r="F140" s="184" t="s">
        <v>293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SUM(P141:P179)</f>
        <v>0</v>
      </c>
      <c r="Q140" s="178"/>
      <c r="R140" s="179">
        <f>SUM(R141:R179)</f>
        <v>0</v>
      </c>
      <c r="S140" s="178"/>
      <c r="T140" s="180">
        <f>SUM(T141:T179)</f>
        <v>0</v>
      </c>
      <c r="AR140" s="181" t="s">
        <v>8</v>
      </c>
      <c r="AT140" s="182" t="s">
        <v>75</v>
      </c>
      <c r="AU140" s="182" t="s">
        <v>8</v>
      </c>
      <c r="AY140" s="181" t="s">
        <v>145</v>
      </c>
      <c r="BK140" s="183">
        <f>SUM(BK141:BK179)</f>
        <v>0</v>
      </c>
    </row>
    <row r="141" spans="1:65" s="2" customFormat="1" ht="24.2" customHeight="1">
      <c r="A141" s="34"/>
      <c r="B141" s="35"/>
      <c r="C141" s="186" t="s">
        <v>152</v>
      </c>
      <c r="D141" s="186" t="s">
        <v>148</v>
      </c>
      <c r="E141" s="187" t="s">
        <v>901</v>
      </c>
      <c r="F141" s="188" t="s">
        <v>902</v>
      </c>
      <c r="G141" s="189" t="s">
        <v>165</v>
      </c>
      <c r="H141" s="190">
        <v>35.89</v>
      </c>
      <c r="I141" s="191"/>
      <c r="J141" s="190">
        <f>ROUND(I141*H141,0)</f>
        <v>0</v>
      </c>
      <c r="K141" s="188" t="s">
        <v>176</v>
      </c>
      <c r="L141" s="39"/>
      <c r="M141" s="192" t="s">
        <v>1</v>
      </c>
      <c r="N141" s="193" t="s">
        <v>41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152</v>
      </c>
      <c r="AT141" s="196" t="s">
        <v>148</v>
      </c>
      <c r="AU141" s="196" t="s">
        <v>85</v>
      </c>
      <c r="AY141" s="17" t="s">
        <v>145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</v>
      </c>
      <c r="BK141" s="197">
        <f>ROUND(I141*H141,0)</f>
        <v>0</v>
      </c>
      <c r="BL141" s="17" t="s">
        <v>152</v>
      </c>
      <c r="BM141" s="196" t="s">
        <v>159</v>
      </c>
    </row>
    <row r="142" spans="1:65" s="2" customFormat="1" ht="19.5">
      <c r="A142" s="34"/>
      <c r="B142" s="35"/>
      <c r="C142" s="36"/>
      <c r="D142" s="198" t="s">
        <v>153</v>
      </c>
      <c r="E142" s="36"/>
      <c r="F142" s="199" t="s">
        <v>903</v>
      </c>
      <c r="G142" s="36"/>
      <c r="H142" s="36"/>
      <c r="I142" s="200"/>
      <c r="J142" s="36"/>
      <c r="K142" s="36"/>
      <c r="L142" s="39"/>
      <c r="M142" s="201"/>
      <c r="N142" s="202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153</v>
      </c>
      <c r="AU142" s="17" t="s">
        <v>85</v>
      </c>
    </row>
    <row r="143" spans="1:65" s="13" customFormat="1" ht="11.25">
      <c r="B143" s="212"/>
      <c r="C143" s="213"/>
      <c r="D143" s="198" t="s">
        <v>167</v>
      </c>
      <c r="E143" s="214" t="s">
        <v>1</v>
      </c>
      <c r="F143" s="215" t="s">
        <v>904</v>
      </c>
      <c r="G143" s="213"/>
      <c r="H143" s="216">
        <v>35.89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167</v>
      </c>
      <c r="AU143" s="222" t="s">
        <v>85</v>
      </c>
      <c r="AV143" s="13" t="s">
        <v>85</v>
      </c>
      <c r="AW143" s="13" t="s">
        <v>32</v>
      </c>
      <c r="AX143" s="13" t="s">
        <v>76</v>
      </c>
      <c r="AY143" s="222" t="s">
        <v>145</v>
      </c>
    </row>
    <row r="144" spans="1:65" s="14" customFormat="1" ht="11.25">
      <c r="B144" s="223"/>
      <c r="C144" s="224"/>
      <c r="D144" s="198" t="s">
        <v>167</v>
      </c>
      <c r="E144" s="225" t="s">
        <v>1</v>
      </c>
      <c r="F144" s="226" t="s">
        <v>169</v>
      </c>
      <c r="G144" s="224"/>
      <c r="H144" s="227">
        <v>35.89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167</v>
      </c>
      <c r="AU144" s="233" t="s">
        <v>85</v>
      </c>
      <c r="AV144" s="14" t="s">
        <v>152</v>
      </c>
      <c r="AW144" s="14" t="s">
        <v>32</v>
      </c>
      <c r="AX144" s="14" t="s">
        <v>8</v>
      </c>
      <c r="AY144" s="233" t="s">
        <v>145</v>
      </c>
    </row>
    <row r="145" spans="1:65" s="2" customFormat="1" ht="16.5" customHeight="1">
      <c r="A145" s="34"/>
      <c r="B145" s="35"/>
      <c r="C145" s="186" t="s">
        <v>182</v>
      </c>
      <c r="D145" s="186" t="s">
        <v>148</v>
      </c>
      <c r="E145" s="187" t="s">
        <v>905</v>
      </c>
      <c r="F145" s="188" t="s">
        <v>906</v>
      </c>
      <c r="G145" s="189" t="s">
        <v>286</v>
      </c>
      <c r="H145" s="190">
        <v>52</v>
      </c>
      <c r="I145" s="191"/>
      <c r="J145" s="190">
        <f>ROUND(I145*H145,0)</f>
        <v>0</v>
      </c>
      <c r="K145" s="188" t="s">
        <v>176</v>
      </c>
      <c r="L145" s="39"/>
      <c r="M145" s="192" t="s">
        <v>1</v>
      </c>
      <c r="N145" s="193" t="s">
        <v>41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152</v>
      </c>
      <c r="AT145" s="196" t="s">
        <v>148</v>
      </c>
      <c r="AU145" s="196" t="s">
        <v>85</v>
      </c>
      <c r="AY145" s="17" t="s">
        <v>145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</v>
      </c>
      <c r="BK145" s="197">
        <f>ROUND(I145*H145,0)</f>
        <v>0</v>
      </c>
      <c r="BL145" s="17" t="s">
        <v>152</v>
      </c>
      <c r="BM145" s="196" t="s">
        <v>25</v>
      </c>
    </row>
    <row r="146" spans="1:65" s="2" customFormat="1" ht="29.25">
      <c r="A146" s="34"/>
      <c r="B146" s="35"/>
      <c r="C146" s="36"/>
      <c r="D146" s="198" t="s">
        <v>153</v>
      </c>
      <c r="E146" s="36"/>
      <c r="F146" s="199" t="s">
        <v>907</v>
      </c>
      <c r="G146" s="36"/>
      <c r="H146" s="36"/>
      <c r="I146" s="200"/>
      <c r="J146" s="36"/>
      <c r="K146" s="36"/>
      <c r="L146" s="39"/>
      <c r="M146" s="201"/>
      <c r="N146" s="202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153</v>
      </c>
      <c r="AU146" s="17" t="s">
        <v>85</v>
      </c>
    </row>
    <row r="147" spans="1:65" s="13" customFormat="1" ht="11.25">
      <c r="B147" s="212"/>
      <c r="C147" s="213"/>
      <c r="D147" s="198" t="s">
        <v>167</v>
      </c>
      <c r="E147" s="214" t="s">
        <v>1</v>
      </c>
      <c r="F147" s="215" t="s">
        <v>908</v>
      </c>
      <c r="G147" s="213"/>
      <c r="H147" s="216">
        <v>36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167</v>
      </c>
      <c r="AU147" s="222" t="s">
        <v>85</v>
      </c>
      <c r="AV147" s="13" t="s">
        <v>85</v>
      </c>
      <c r="AW147" s="13" t="s">
        <v>32</v>
      </c>
      <c r="AX147" s="13" t="s">
        <v>76</v>
      </c>
      <c r="AY147" s="222" t="s">
        <v>145</v>
      </c>
    </row>
    <row r="148" spans="1:65" s="13" customFormat="1" ht="11.25">
      <c r="B148" s="212"/>
      <c r="C148" s="213"/>
      <c r="D148" s="198" t="s">
        <v>167</v>
      </c>
      <c r="E148" s="214" t="s">
        <v>1</v>
      </c>
      <c r="F148" s="215" t="s">
        <v>909</v>
      </c>
      <c r="G148" s="213"/>
      <c r="H148" s="216">
        <v>8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167</v>
      </c>
      <c r="AU148" s="222" t="s">
        <v>85</v>
      </c>
      <c r="AV148" s="13" t="s">
        <v>85</v>
      </c>
      <c r="AW148" s="13" t="s">
        <v>32</v>
      </c>
      <c r="AX148" s="13" t="s">
        <v>76</v>
      </c>
      <c r="AY148" s="222" t="s">
        <v>145</v>
      </c>
    </row>
    <row r="149" spans="1:65" s="13" customFormat="1" ht="11.25">
      <c r="B149" s="212"/>
      <c r="C149" s="213"/>
      <c r="D149" s="198" t="s">
        <v>167</v>
      </c>
      <c r="E149" s="214" t="s">
        <v>1</v>
      </c>
      <c r="F149" s="215" t="s">
        <v>910</v>
      </c>
      <c r="G149" s="213"/>
      <c r="H149" s="216">
        <v>8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167</v>
      </c>
      <c r="AU149" s="222" t="s">
        <v>85</v>
      </c>
      <c r="AV149" s="13" t="s">
        <v>85</v>
      </c>
      <c r="AW149" s="13" t="s">
        <v>32</v>
      </c>
      <c r="AX149" s="13" t="s">
        <v>76</v>
      </c>
      <c r="AY149" s="222" t="s">
        <v>145</v>
      </c>
    </row>
    <row r="150" spans="1:65" s="14" customFormat="1" ht="11.25">
      <c r="B150" s="223"/>
      <c r="C150" s="224"/>
      <c r="D150" s="198" t="s">
        <v>167</v>
      </c>
      <c r="E150" s="225" t="s">
        <v>1</v>
      </c>
      <c r="F150" s="226" t="s">
        <v>169</v>
      </c>
      <c r="G150" s="224"/>
      <c r="H150" s="227">
        <v>52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167</v>
      </c>
      <c r="AU150" s="233" t="s">
        <v>85</v>
      </c>
      <c r="AV150" s="14" t="s">
        <v>152</v>
      </c>
      <c r="AW150" s="14" t="s">
        <v>32</v>
      </c>
      <c r="AX150" s="14" t="s">
        <v>8</v>
      </c>
      <c r="AY150" s="233" t="s">
        <v>145</v>
      </c>
    </row>
    <row r="151" spans="1:65" s="2" customFormat="1" ht="16.5" customHeight="1">
      <c r="A151" s="34"/>
      <c r="B151" s="35"/>
      <c r="C151" s="203" t="s">
        <v>160</v>
      </c>
      <c r="D151" s="203" t="s">
        <v>155</v>
      </c>
      <c r="E151" s="204" t="s">
        <v>911</v>
      </c>
      <c r="F151" s="205" t="s">
        <v>912</v>
      </c>
      <c r="G151" s="206" t="s">
        <v>286</v>
      </c>
      <c r="H151" s="207">
        <v>52</v>
      </c>
      <c r="I151" s="208"/>
      <c r="J151" s="207">
        <f>ROUND(I151*H151,0)</f>
        <v>0</v>
      </c>
      <c r="K151" s="205" t="s">
        <v>176</v>
      </c>
      <c r="L151" s="209"/>
      <c r="M151" s="210" t="s">
        <v>1</v>
      </c>
      <c r="N151" s="211" t="s">
        <v>41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159</v>
      </c>
      <c r="AT151" s="196" t="s">
        <v>155</v>
      </c>
      <c r="AU151" s="196" t="s">
        <v>85</v>
      </c>
      <c r="AY151" s="17" t="s">
        <v>145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</v>
      </c>
      <c r="BK151" s="197">
        <f>ROUND(I151*H151,0)</f>
        <v>0</v>
      </c>
      <c r="BL151" s="17" t="s">
        <v>152</v>
      </c>
      <c r="BM151" s="196" t="s">
        <v>180</v>
      </c>
    </row>
    <row r="152" spans="1:65" s="2" customFormat="1" ht="19.5">
      <c r="A152" s="34"/>
      <c r="B152" s="35"/>
      <c r="C152" s="36"/>
      <c r="D152" s="198" t="s">
        <v>153</v>
      </c>
      <c r="E152" s="36"/>
      <c r="F152" s="199" t="s">
        <v>913</v>
      </c>
      <c r="G152" s="36"/>
      <c r="H152" s="36"/>
      <c r="I152" s="200"/>
      <c r="J152" s="36"/>
      <c r="K152" s="36"/>
      <c r="L152" s="39"/>
      <c r="M152" s="201"/>
      <c r="N152" s="202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153</v>
      </c>
      <c r="AU152" s="17" t="s">
        <v>85</v>
      </c>
    </row>
    <row r="153" spans="1:65" s="13" customFormat="1" ht="11.25">
      <c r="B153" s="212"/>
      <c r="C153" s="213"/>
      <c r="D153" s="198" t="s">
        <v>167</v>
      </c>
      <c r="E153" s="214" t="s">
        <v>1</v>
      </c>
      <c r="F153" s="215" t="s">
        <v>264</v>
      </c>
      <c r="G153" s="213"/>
      <c r="H153" s="216">
        <v>52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167</v>
      </c>
      <c r="AU153" s="222" t="s">
        <v>85</v>
      </c>
      <c r="AV153" s="13" t="s">
        <v>85</v>
      </c>
      <c r="AW153" s="13" t="s">
        <v>32</v>
      </c>
      <c r="AX153" s="13" t="s">
        <v>76</v>
      </c>
      <c r="AY153" s="222" t="s">
        <v>145</v>
      </c>
    </row>
    <row r="154" spans="1:65" s="14" customFormat="1" ht="11.25">
      <c r="B154" s="223"/>
      <c r="C154" s="224"/>
      <c r="D154" s="198" t="s">
        <v>167</v>
      </c>
      <c r="E154" s="225" t="s">
        <v>1</v>
      </c>
      <c r="F154" s="226" t="s">
        <v>169</v>
      </c>
      <c r="G154" s="224"/>
      <c r="H154" s="227">
        <v>52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167</v>
      </c>
      <c r="AU154" s="233" t="s">
        <v>85</v>
      </c>
      <c r="AV154" s="14" t="s">
        <v>152</v>
      </c>
      <c r="AW154" s="14" t="s">
        <v>32</v>
      </c>
      <c r="AX154" s="14" t="s">
        <v>8</v>
      </c>
      <c r="AY154" s="233" t="s">
        <v>145</v>
      </c>
    </row>
    <row r="155" spans="1:65" s="2" customFormat="1" ht="37.9" customHeight="1">
      <c r="A155" s="34"/>
      <c r="B155" s="35"/>
      <c r="C155" s="186" t="s">
        <v>159</v>
      </c>
      <c r="D155" s="186" t="s">
        <v>148</v>
      </c>
      <c r="E155" s="187" t="s">
        <v>914</v>
      </c>
      <c r="F155" s="188" t="s">
        <v>915</v>
      </c>
      <c r="G155" s="189" t="s">
        <v>763</v>
      </c>
      <c r="H155" s="190">
        <v>0.24</v>
      </c>
      <c r="I155" s="191"/>
      <c r="J155" s="190">
        <f>ROUND(I155*H155,0)</f>
        <v>0</v>
      </c>
      <c r="K155" s="188" t="s">
        <v>176</v>
      </c>
      <c r="L155" s="39"/>
      <c r="M155" s="192" t="s">
        <v>1</v>
      </c>
      <c r="N155" s="193" t="s">
        <v>41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152</v>
      </c>
      <c r="AT155" s="196" t="s">
        <v>148</v>
      </c>
      <c r="AU155" s="196" t="s">
        <v>85</v>
      </c>
      <c r="AY155" s="17" t="s">
        <v>145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</v>
      </c>
      <c r="BK155" s="197">
        <f>ROUND(I155*H155,0)</f>
        <v>0</v>
      </c>
      <c r="BL155" s="17" t="s">
        <v>152</v>
      </c>
      <c r="BM155" s="196" t="s">
        <v>185</v>
      </c>
    </row>
    <row r="156" spans="1:65" s="2" customFormat="1" ht="19.5">
      <c r="A156" s="34"/>
      <c r="B156" s="35"/>
      <c r="C156" s="36"/>
      <c r="D156" s="198" t="s">
        <v>153</v>
      </c>
      <c r="E156" s="36"/>
      <c r="F156" s="199" t="s">
        <v>916</v>
      </c>
      <c r="G156" s="36"/>
      <c r="H156" s="36"/>
      <c r="I156" s="200"/>
      <c r="J156" s="36"/>
      <c r="K156" s="36"/>
      <c r="L156" s="39"/>
      <c r="M156" s="201"/>
      <c r="N156" s="202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153</v>
      </c>
      <c r="AU156" s="17" t="s">
        <v>85</v>
      </c>
    </row>
    <row r="157" spans="1:65" s="13" customFormat="1" ht="11.25">
      <c r="B157" s="212"/>
      <c r="C157" s="213"/>
      <c r="D157" s="198" t="s">
        <v>167</v>
      </c>
      <c r="E157" s="214" t="s">
        <v>1</v>
      </c>
      <c r="F157" s="215" t="s">
        <v>917</v>
      </c>
      <c r="G157" s="213"/>
      <c r="H157" s="216">
        <v>0.24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167</v>
      </c>
      <c r="AU157" s="222" t="s">
        <v>85</v>
      </c>
      <c r="AV157" s="13" t="s">
        <v>85</v>
      </c>
      <c r="AW157" s="13" t="s">
        <v>32</v>
      </c>
      <c r="AX157" s="13" t="s">
        <v>76</v>
      </c>
      <c r="AY157" s="222" t="s">
        <v>145</v>
      </c>
    </row>
    <row r="158" spans="1:65" s="14" customFormat="1" ht="11.25">
      <c r="B158" s="223"/>
      <c r="C158" s="224"/>
      <c r="D158" s="198" t="s">
        <v>167</v>
      </c>
      <c r="E158" s="225" t="s">
        <v>1</v>
      </c>
      <c r="F158" s="226" t="s">
        <v>169</v>
      </c>
      <c r="G158" s="224"/>
      <c r="H158" s="227">
        <v>0.24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167</v>
      </c>
      <c r="AU158" s="233" t="s">
        <v>85</v>
      </c>
      <c r="AV158" s="14" t="s">
        <v>152</v>
      </c>
      <c r="AW158" s="14" t="s">
        <v>32</v>
      </c>
      <c r="AX158" s="14" t="s">
        <v>8</v>
      </c>
      <c r="AY158" s="233" t="s">
        <v>145</v>
      </c>
    </row>
    <row r="159" spans="1:65" s="2" customFormat="1" ht="37.9" customHeight="1">
      <c r="A159" s="34"/>
      <c r="B159" s="35"/>
      <c r="C159" s="186" t="s">
        <v>201</v>
      </c>
      <c r="D159" s="186" t="s">
        <v>148</v>
      </c>
      <c r="E159" s="187" t="s">
        <v>918</v>
      </c>
      <c r="F159" s="188" t="s">
        <v>919</v>
      </c>
      <c r="G159" s="189" t="s">
        <v>763</v>
      </c>
      <c r="H159" s="190">
        <v>1.49</v>
      </c>
      <c r="I159" s="191"/>
      <c r="J159" s="190">
        <f>ROUND(I159*H159,0)</f>
        <v>0</v>
      </c>
      <c r="K159" s="188" t="s">
        <v>176</v>
      </c>
      <c r="L159" s="39"/>
      <c r="M159" s="192" t="s">
        <v>1</v>
      </c>
      <c r="N159" s="193" t="s">
        <v>41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152</v>
      </c>
      <c r="AT159" s="196" t="s">
        <v>148</v>
      </c>
      <c r="AU159" s="196" t="s">
        <v>85</v>
      </c>
      <c r="AY159" s="17" t="s">
        <v>145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</v>
      </c>
      <c r="BK159" s="197">
        <f>ROUND(I159*H159,0)</f>
        <v>0</v>
      </c>
      <c r="BL159" s="17" t="s">
        <v>152</v>
      </c>
      <c r="BM159" s="196" t="s">
        <v>190</v>
      </c>
    </row>
    <row r="160" spans="1:65" s="2" customFormat="1" ht="19.5">
      <c r="A160" s="34"/>
      <c r="B160" s="35"/>
      <c r="C160" s="36"/>
      <c r="D160" s="198" t="s">
        <v>153</v>
      </c>
      <c r="E160" s="36"/>
      <c r="F160" s="199" t="s">
        <v>920</v>
      </c>
      <c r="G160" s="36"/>
      <c r="H160" s="36"/>
      <c r="I160" s="200"/>
      <c r="J160" s="36"/>
      <c r="K160" s="36"/>
      <c r="L160" s="39"/>
      <c r="M160" s="201"/>
      <c r="N160" s="202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153</v>
      </c>
      <c r="AU160" s="17" t="s">
        <v>85</v>
      </c>
    </row>
    <row r="161" spans="1:65" s="2" customFormat="1" ht="24.2" customHeight="1">
      <c r="A161" s="34"/>
      <c r="B161" s="35"/>
      <c r="C161" s="186" t="s">
        <v>25</v>
      </c>
      <c r="D161" s="186" t="s">
        <v>148</v>
      </c>
      <c r="E161" s="187" t="s">
        <v>921</v>
      </c>
      <c r="F161" s="188" t="s">
        <v>922</v>
      </c>
      <c r="G161" s="189" t="s">
        <v>165</v>
      </c>
      <c r="H161" s="190">
        <v>0.36</v>
      </c>
      <c r="I161" s="191"/>
      <c r="J161" s="190">
        <f>ROUND(I161*H161,0)</f>
        <v>0</v>
      </c>
      <c r="K161" s="188" t="s">
        <v>176</v>
      </c>
      <c r="L161" s="39"/>
      <c r="M161" s="192" t="s">
        <v>1</v>
      </c>
      <c r="N161" s="193" t="s">
        <v>41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152</v>
      </c>
      <c r="AT161" s="196" t="s">
        <v>148</v>
      </c>
      <c r="AU161" s="196" t="s">
        <v>85</v>
      </c>
      <c r="AY161" s="17" t="s">
        <v>145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</v>
      </c>
      <c r="BK161" s="197">
        <f>ROUND(I161*H161,0)</f>
        <v>0</v>
      </c>
      <c r="BL161" s="17" t="s">
        <v>152</v>
      </c>
      <c r="BM161" s="196" t="s">
        <v>194</v>
      </c>
    </row>
    <row r="162" spans="1:65" s="2" customFormat="1" ht="29.25">
      <c r="A162" s="34"/>
      <c r="B162" s="35"/>
      <c r="C162" s="36"/>
      <c r="D162" s="198" t="s">
        <v>153</v>
      </c>
      <c r="E162" s="36"/>
      <c r="F162" s="199" t="s">
        <v>923</v>
      </c>
      <c r="G162" s="36"/>
      <c r="H162" s="36"/>
      <c r="I162" s="200"/>
      <c r="J162" s="36"/>
      <c r="K162" s="36"/>
      <c r="L162" s="39"/>
      <c r="M162" s="201"/>
      <c r="N162" s="202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153</v>
      </c>
      <c r="AU162" s="17" t="s">
        <v>85</v>
      </c>
    </row>
    <row r="163" spans="1:65" s="2" customFormat="1" ht="24.2" customHeight="1">
      <c r="A163" s="34"/>
      <c r="B163" s="35"/>
      <c r="C163" s="186" t="s">
        <v>210</v>
      </c>
      <c r="D163" s="186" t="s">
        <v>148</v>
      </c>
      <c r="E163" s="187" t="s">
        <v>924</v>
      </c>
      <c r="F163" s="188" t="s">
        <v>925</v>
      </c>
      <c r="G163" s="189" t="s">
        <v>165</v>
      </c>
      <c r="H163" s="190">
        <v>4.7</v>
      </c>
      <c r="I163" s="191"/>
      <c r="J163" s="190">
        <f>ROUND(I163*H163,0)</f>
        <v>0</v>
      </c>
      <c r="K163" s="188" t="s">
        <v>176</v>
      </c>
      <c r="L163" s="39"/>
      <c r="M163" s="192" t="s">
        <v>1</v>
      </c>
      <c r="N163" s="193" t="s">
        <v>41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152</v>
      </c>
      <c r="AT163" s="196" t="s">
        <v>148</v>
      </c>
      <c r="AU163" s="196" t="s">
        <v>85</v>
      </c>
      <c r="AY163" s="17" t="s">
        <v>145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</v>
      </c>
      <c r="BK163" s="197">
        <f>ROUND(I163*H163,0)</f>
        <v>0</v>
      </c>
      <c r="BL163" s="17" t="s">
        <v>152</v>
      </c>
      <c r="BM163" s="196" t="s">
        <v>199</v>
      </c>
    </row>
    <row r="164" spans="1:65" s="2" customFormat="1" ht="29.25">
      <c r="A164" s="34"/>
      <c r="B164" s="35"/>
      <c r="C164" s="36"/>
      <c r="D164" s="198" t="s">
        <v>153</v>
      </c>
      <c r="E164" s="36"/>
      <c r="F164" s="199" t="s">
        <v>926</v>
      </c>
      <c r="G164" s="36"/>
      <c r="H164" s="36"/>
      <c r="I164" s="200"/>
      <c r="J164" s="36"/>
      <c r="K164" s="36"/>
      <c r="L164" s="39"/>
      <c r="M164" s="201"/>
      <c r="N164" s="202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153</v>
      </c>
      <c r="AU164" s="17" t="s">
        <v>85</v>
      </c>
    </row>
    <row r="165" spans="1:65" s="2" customFormat="1" ht="16.5" customHeight="1">
      <c r="A165" s="34"/>
      <c r="B165" s="35"/>
      <c r="C165" s="186" t="s">
        <v>180</v>
      </c>
      <c r="D165" s="186" t="s">
        <v>148</v>
      </c>
      <c r="E165" s="187" t="s">
        <v>927</v>
      </c>
      <c r="F165" s="188" t="s">
        <v>928</v>
      </c>
      <c r="G165" s="189" t="s">
        <v>151</v>
      </c>
      <c r="H165" s="190">
        <v>27.04</v>
      </c>
      <c r="I165" s="191"/>
      <c r="J165" s="190">
        <f>ROUND(I165*H165,0)</f>
        <v>0</v>
      </c>
      <c r="K165" s="188" t="s">
        <v>176</v>
      </c>
      <c r="L165" s="39"/>
      <c r="M165" s="192" t="s">
        <v>1</v>
      </c>
      <c r="N165" s="193" t="s">
        <v>41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152</v>
      </c>
      <c r="AT165" s="196" t="s">
        <v>148</v>
      </c>
      <c r="AU165" s="196" t="s">
        <v>85</v>
      </c>
      <c r="AY165" s="17" t="s">
        <v>145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</v>
      </c>
      <c r="BK165" s="197">
        <f>ROUND(I165*H165,0)</f>
        <v>0</v>
      </c>
      <c r="BL165" s="17" t="s">
        <v>152</v>
      </c>
      <c r="BM165" s="196" t="s">
        <v>204</v>
      </c>
    </row>
    <row r="166" spans="1:65" s="2" customFormat="1" ht="19.5">
      <c r="A166" s="34"/>
      <c r="B166" s="35"/>
      <c r="C166" s="36"/>
      <c r="D166" s="198" t="s">
        <v>153</v>
      </c>
      <c r="E166" s="36"/>
      <c r="F166" s="199" t="s">
        <v>929</v>
      </c>
      <c r="G166" s="36"/>
      <c r="H166" s="36"/>
      <c r="I166" s="200"/>
      <c r="J166" s="36"/>
      <c r="K166" s="36"/>
      <c r="L166" s="39"/>
      <c r="M166" s="201"/>
      <c r="N166" s="202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153</v>
      </c>
      <c r="AU166" s="17" t="s">
        <v>85</v>
      </c>
    </row>
    <row r="167" spans="1:65" s="13" customFormat="1" ht="11.25">
      <c r="B167" s="212"/>
      <c r="C167" s="213"/>
      <c r="D167" s="198" t="s">
        <v>167</v>
      </c>
      <c r="E167" s="214" t="s">
        <v>1</v>
      </c>
      <c r="F167" s="215" t="s">
        <v>930</v>
      </c>
      <c r="G167" s="213"/>
      <c r="H167" s="216">
        <v>2.37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167</v>
      </c>
      <c r="AU167" s="222" t="s">
        <v>85</v>
      </c>
      <c r="AV167" s="13" t="s">
        <v>85</v>
      </c>
      <c r="AW167" s="13" t="s">
        <v>32</v>
      </c>
      <c r="AX167" s="13" t="s">
        <v>76</v>
      </c>
      <c r="AY167" s="222" t="s">
        <v>145</v>
      </c>
    </row>
    <row r="168" spans="1:65" s="13" customFormat="1" ht="11.25">
      <c r="B168" s="212"/>
      <c r="C168" s="213"/>
      <c r="D168" s="198" t="s">
        <v>167</v>
      </c>
      <c r="E168" s="214" t="s">
        <v>1</v>
      </c>
      <c r="F168" s="215" t="s">
        <v>931</v>
      </c>
      <c r="G168" s="213"/>
      <c r="H168" s="216">
        <v>24.67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167</v>
      </c>
      <c r="AU168" s="222" t="s">
        <v>85</v>
      </c>
      <c r="AV168" s="13" t="s">
        <v>85</v>
      </c>
      <c r="AW168" s="13" t="s">
        <v>32</v>
      </c>
      <c r="AX168" s="13" t="s">
        <v>76</v>
      </c>
      <c r="AY168" s="222" t="s">
        <v>145</v>
      </c>
    </row>
    <row r="169" spans="1:65" s="14" customFormat="1" ht="11.25">
      <c r="B169" s="223"/>
      <c r="C169" s="224"/>
      <c r="D169" s="198" t="s">
        <v>167</v>
      </c>
      <c r="E169" s="225" t="s">
        <v>1</v>
      </c>
      <c r="F169" s="226" t="s">
        <v>169</v>
      </c>
      <c r="G169" s="224"/>
      <c r="H169" s="227">
        <v>27.040000000000003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167</v>
      </c>
      <c r="AU169" s="233" t="s">
        <v>85</v>
      </c>
      <c r="AV169" s="14" t="s">
        <v>152</v>
      </c>
      <c r="AW169" s="14" t="s">
        <v>32</v>
      </c>
      <c r="AX169" s="14" t="s">
        <v>8</v>
      </c>
      <c r="AY169" s="233" t="s">
        <v>145</v>
      </c>
    </row>
    <row r="170" spans="1:65" s="2" customFormat="1" ht="24.2" customHeight="1">
      <c r="A170" s="34"/>
      <c r="B170" s="35"/>
      <c r="C170" s="186" t="s">
        <v>219</v>
      </c>
      <c r="D170" s="186" t="s">
        <v>148</v>
      </c>
      <c r="E170" s="187" t="s">
        <v>932</v>
      </c>
      <c r="F170" s="188" t="s">
        <v>933</v>
      </c>
      <c r="G170" s="189" t="s">
        <v>286</v>
      </c>
      <c r="H170" s="190">
        <v>8</v>
      </c>
      <c r="I170" s="191"/>
      <c r="J170" s="190">
        <f>ROUND(I170*H170,0)</f>
        <v>0</v>
      </c>
      <c r="K170" s="188" t="s">
        <v>176</v>
      </c>
      <c r="L170" s="39"/>
      <c r="M170" s="192" t="s">
        <v>1</v>
      </c>
      <c r="N170" s="193" t="s">
        <v>41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152</v>
      </c>
      <c r="AT170" s="196" t="s">
        <v>148</v>
      </c>
      <c r="AU170" s="196" t="s">
        <v>85</v>
      </c>
      <c r="AY170" s="17" t="s">
        <v>145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</v>
      </c>
      <c r="BK170" s="197">
        <f>ROUND(I170*H170,0)</f>
        <v>0</v>
      </c>
      <c r="BL170" s="17" t="s">
        <v>152</v>
      </c>
      <c r="BM170" s="196" t="s">
        <v>209</v>
      </c>
    </row>
    <row r="171" spans="1:65" s="2" customFormat="1" ht="29.25">
      <c r="A171" s="34"/>
      <c r="B171" s="35"/>
      <c r="C171" s="36"/>
      <c r="D171" s="198" t="s">
        <v>153</v>
      </c>
      <c r="E171" s="36"/>
      <c r="F171" s="199" t="s">
        <v>934</v>
      </c>
      <c r="G171" s="36"/>
      <c r="H171" s="36"/>
      <c r="I171" s="200"/>
      <c r="J171" s="36"/>
      <c r="K171" s="36"/>
      <c r="L171" s="39"/>
      <c r="M171" s="201"/>
      <c r="N171" s="202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153</v>
      </c>
      <c r="AU171" s="17" t="s">
        <v>85</v>
      </c>
    </row>
    <row r="172" spans="1:65" s="13" customFormat="1" ht="11.25">
      <c r="B172" s="212"/>
      <c r="C172" s="213"/>
      <c r="D172" s="198" t="s">
        <v>167</v>
      </c>
      <c r="E172" s="214" t="s">
        <v>1</v>
      </c>
      <c r="F172" s="215" t="s">
        <v>935</v>
      </c>
      <c r="G172" s="213"/>
      <c r="H172" s="216">
        <v>8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167</v>
      </c>
      <c r="AU172" s="222" t="s">
        <v>85</v>
      </c>
      <c r="AV172" s="13" t="s">
        <v>85</v>
      </c>
      <c r="AW172" s="13" t="s">
        <v>32</v>
      </c>
      <c r="AX172" s="13" t="s">
        <v>76</v>
      </c>
      <c r="AY172" s="222" t="s">
        <v>145</v>
      </c>
    </row>
    <row r="173" spans="1:65" s="14" customFormat="1" ht="11.25">
      <c r="B173" s="223"/>
      <c r="C173" s="224"/>
      <c r="D173" s="198" t="s">
        <v>167</v>
      </c>
      <c r="E173" s="225" t="s">
        <v>1</v>
      </c>
      <c r="F173" s="226" t="s">
        <v>169</v>
      </c>
      <c r="G173" s="224"/>
      <c r="H173" s="227">
        <v>8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167</v>
      </c>
      <c r="AU173" s="233" t="s">
        <v>85</v>
      </c>
      <c r="AV173" s="14" t="s">
        <v>152</v>
      </c>
      <c r="AW173" s="14" t="s">
        <v>32</v>
      </c>
      <c r="AX173" s="14" t="s">
        <v>8</v>
      </c>
      <c r="AY173" s="233" t="s">
        <v>145</v>
      </c>
    </row>
    <row r="174" spans="1:65" s="2" customFormat="1" ht="24.2" customHeight="1">
      <c r="A174" s="34"/>
      <c r="B174" s="35"/>
      <c r="C174" s="186" t="s">
        <v>185</v>
      </c>
      <c r="D174" s="186" t="s">
        <v>148</v>
      </c>
      <c r="E174" s="187" t="s">
        <v>936</v>
      </c>
      <c r="F174" s="188" t="s">
        <v>937</v>
      </c>
      <c r="G174" s="189" t="s">
        <v>286</v>
      </c>
      <c r="H174" s="190">
        <v>9</v>
      </c>
      <c r="I174" s="191"/>
      <c r="J174" s="190">
        <f>ROUND(I174*H174,0)</f>
        <v>0</v>
      </c>
      <c r="K174" s="188" t="s">
        <v>176</v>
      </c>
      <c r="L174" s="39"/>
      <c r="M174" s="192" t="s">
        <v>1</v>
      </c>
      <c r="N174" s="193" t="s">
        <v>41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152</v>
      </c>
      <c r="AT174" s="196" t="s">
        <v>148</v>
      </c>
      <c r="AU174" s="196" t="s">
        <v>85</v>
      </c>
      <c r="AY174" s="17" t="s">
        <v>145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</v>
      </c>
      <c r="BK174" s="197">
        <f>ROUND(I174*H174,0)</f>
        <v>0</v>
      </c>
      <c r="BL174" s="17" t="s">
        <v>152</v>
      </c>
      <c r="BM174" s="196" t="s">
        <v>213</v>
      </c>
    </row>
    <row r="175" spans="1:65" s="2" customFormat="1" ht="29.25">
      <c r="A175" s="34"/>
      <c r="B175" s="35"/>
      <c r="C175" s="36"/>
      <c r="D175" s="198" t="s">
        <v>153</v>
      </c>
      <c r="E175" s="36"/>
      <c r="F175" s="199" t="s">
        <v>938</v>
      </c>
      <c r="G175" s="36"/>
      <c r="H175" s="36"/>
      <c r="I175" s="200"/>
      <c r="J175" s="36"/>
      <c r="K175" s="36"/>
      <c r="L175" s="39"/>
      <c r="M175" s="201"/>
      <c r="N175" s="202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153</v>
      </c>
      <c r="AU175" s="17" t="s">
        <v>85</v>
      </c>
    </row>
    <row r="176" spans="1:65" s="2" customFormat="1" ht="24.2" customHeight="1">
      <c r="A176" s="34"/>
      <c r="B176" s="35"/>
      <c r="C176" s="186" t="s">
        <v>9</v>
      </c>
      <c r="D176" s="186" t="s">
        <v>148</v>
      </c>
      <c r="E176" s="187" t="s">
        <v>939</v>
      </c>
      <c r="F176" s="188" t="s">
        <v>940</v>
      </c>
      <c r="G176" s="189" t="s">
        <v>165</v>
      </c>
      <c r="H176" s="190">
        <v>1.47</v>
      </c>
      <c r="I176" s="191"/>
      <c r="J176" s="190">
        <f>ROUND(I176*H176,0)</f>
        <v>0</v>
      </c>
      <c r="K176" s="188" t="s">
        <v>176</v>
      </c>
      <c r="L176" s="39"/>
      <c r="M176" s="192" t="s">
        <v>1</v>
      </c>
      <c r="N176" s="193" t="s">
        <v>41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152</v>
      </c>
      <c r="AT176" s="196" t="s">
        <v>148</v>
      </c>
      <c r="AU176" s="196" t="s">
        <v>85</v>
      </c>
      <c r="AY176" s="17" t="s">
        <v>145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</v>
      </c>
      <c r="BK176" s="197">
        <f>ROUND(I176*H176,0)</f>
        <v>0</v>
      </c>
      <c r="BL176" s="17" t="s">
        <v>152</v>
      </c>
      <c r="BM176" s="196" t="s">
        <v>217</v>
      </c>
    </row>
    <row r="177" spans="1:65" s="2" customFormat="1" ht="29.25">
      <c r="A177" s="34"/>
      <c r="B177" s="35"/>
      <c r="C177" s="36"/>
      <c r="D177" s="198" t="s">
        <v>153</v>
      </c>
      <c r="E177" s="36"/>
      <c r="F177" s="199" t="s">
        <v>941</v>
      </c>
      <c r="G177" s="36"/>
      <c r="H177" s="36"/>
      <c r="I177" s="200"/>
      <c r="J177" s="36"/>
      <c r="K177" s="36"/>
      <c r="L177" s="39"/>
      <c r="M177" s="201"/>
      <c r="N177" s="202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153</v>
      </c>
      <c r="AU177" s="17" t="s">
        <v>85</v>
      </c>
    </row>
    <row r="178" spans="1:65" s="13" customFormat="1" ht="11.25">
      <c r="B178" s="212"/>
      <c r="C178" s="213"/>
      <c r="D178" s="198" t="s">
        <v>167</v>
      </c>
      <c r="E178" s="214" t="s">
        <v>1</v>
      </c>
      <c r="F178" s="215" t="s">
        <v>942</v>
      </c>
      <c r="G178" s="213"/>
      <c r="H178" s="216">
        <v>1.47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167</v>
      </c>
      <c r="AU178" s="222" t="s">
        <v>85</v>
      </c>
      <c r="AV178" s="13" t="s">
        <v>85</v>
      </c>
      <c r="AW178" s="13" t="s">
        <v>32</v>
      </c>
      <c r="AX178" s="13" t="s">
        <v>76</v>
      </c>
      <c r="AY178" s="222" t="s">
        <v>145</v>
      </c>
    </row>
    <row r="179" spans="1:65" s="14" customFormat="1" ht="11.25">
      <c r="B179" s="223"/>
      <c r="C179" s="224"/>
      <c r="D179" s="198" t="s">
        <v>167</v>
      </c>
      <c r="E179" s="225" t="s">
        <v>1</v>
      </c>
      <c r="F179" s="226" t="s">
        <v>169</v>
      </c>
      <c r="G179" s="224"/>
      <c r="H179" s="227">
        <v>1.47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167</v>
      </c>
      <c r="AU179" s="233" t="s">
        <v>85</v>
      </c>
      <c r="AV179" s="14" t="s">
        <v>152</v>
      </c>
      <c r="AW179" s="14" t="s">
        <v>32</v>
      </c>
      <c r="AX179" s="14" t="s">
        <v>8</v>
      </c>
      <c r="AY179" s="233" t="s">
        <v>145</v>
      </c>
    </row>
    <row r="180" spans="1:65" s="12" customFormat="1" ht="22.9" customHeight="1">
      <c r="B180" s="170"/>
      <c r="C180" s="171"/>
      <c r="D180" s="172" t="s">
        <v>75</v>
      </c>
      <c r="E180" s="184" t="s">
        <v>437</v>
      </c>
      <c r="F180" s="184" t="s">
        <v>438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SUM(P181:P192)</f>
        <v>0</v>
      </c>
      <c r="Q180" s="178"/>
      <c r="R180" s="179">
        <f>SUM(R181:R192)</f>
        <v>0</v>
      </c>
      <c r="S180" s="178"/>
      <c r="T180" s="180">
        <f>SUM(T181:T192)</f>
        <v>0</v>
      </c>
      <c r="AR180" s="181" t="s">
        <v>8</v>
      </c>
      <c r="AT180" s="182" t="s">
        <v>75</v>
      </c>
      <c r="AU180" s="182" t="s">
        <v>8</v>
      </c>
      <c r="AY180" s="181" t="s">
        <v>145</v>
      </c>
      <c r="BK180" s="183">
        <f>SUM(BK181:BK192)</f>
        <v>0</v>
      </c>
    </row>
    <row r="181" spans="1:65" s="2" customFormat="1" ht="16.5" customHeight="1">
      <c r="A181" s="34"/>
      <c r="B181" s="35"/>
      <c r="C181" s="186" t="s">
        <v>190</v>
      </c>
      <c r="D181" s="186" t="s">
        <v>148</v>
      </c>
      <c r="E181" s="187" t="s">
        <v>439</v>
      </c>
      <c r="F181" s="188" t="s">
        <v>440</v>
      </c>
      <c r="G181" s="189" t="s">
        <v>441</v>
      </c>
      <c r="H181" s="190">
        <v>5.26</v>
      </c>
      <c r="I181" s="191"/>
      <c r="J181" s="190">
        <f>ROUND(I181*H181,0)</f>
        <v>0</v>
      </c>
      <c r="K181" s="188" t="s">
        <v>176</v>
      </c>
      <c r="L181" s="39"/>
      <c r="M181" s="192" t="s">
        <v>1</v>
      </c>
      <c r="N181" s="193" t="s">
        <v>41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152</v>
      </c>
      <c r="AT181" s="196" t="s">
        <v>148</v>
      </c>
      <c r="AU181" s="196" t="s">
        <v>85</v>
      </c>
      <c r="AY181" s="17" t="s">
        <v>145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</v>
      </c>
      <c r="BK181" s="197">
        <f>ROUND(I181*H181,0)</f>
        <v>0</v>
      </c>
      <c r="BL181" s="17" t="s">
        <v>152</v>
      </c>
      <c r="BM181" s="196" t="s">
        <v>222</v>
      </c>
    </row>
    <row r="182" spans="1:65" s="2" customFormat="1" ht="19.5">
      <c r="A182" s="34"/>
      <c r="B182" s="35"/>
      <c r="C182" s="36"/>
      <c r="D182" s="198" t="s">
        <v>153</v>
      </c>
      <c r="E182" s="36"/>
      <c r="F182" s="199" t="s">
        <v>443</v>
      </c>
      <c r="G182" s="36"/>
      <c r="H182" s="36"/>
      <c r="I182" s="200"/>
      <c r="J182" s="36"/>
      <c r="K182" s="36"/>
      <c r="L182" s="39"/>
      <c r="M182" s="201"/>
      <c r="N182" s="202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153</v>
      </c>
      <c r="AU182" s="17" t="s">
        <v>85</v>
      </c>
    </row>
    <row r="183" spans="1:65" s="2" customFormat="1" ht="24.2" customHeight="1">
      <c r="A183" s="34"/>
      <c r="B183" s="35"/>
      <c r="C183" s="186" t="s">
        <v>233</v>
      </c>
      <c r="D183" s="186" t="s">
        <v>148</v>
      </c>
      <c r="E183" s="187" t="s">
        <v>445</v>
      </c>
      <c r="F183" s="188" t="s">
        <v>446</v>
      </c>
      <c r="G183" s="189" t="s">
        <v>441</v>
      </c>
      <c r="H183" s="190">
        <v>5.26</v>
      </c>
      <c r="I183" s="191"/>
      <c r="J183" s="190">
        <f>ROUND(I183*H183,0)</f>
        <v>0</v>
      </c>
      <c r="K183" s="188" t="s">
        <v>176</v>
      </c>
      <c r="L183" s="39"/>
      <c r="M183" s="192" t="s">
        <v>1</v>
      </c>
      <c r="N183" s="193" t="s">
        <v>41</v>
      </c>
      <c r="O183" s="71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152</v>
      </c>
      <c r="AT183" s="196" t="s">
        <v>148</v>
      </c>
      <c r="AU183" s="196" t="s">
        <v>85</v>
      </c>
      <c r="AY183" s="17" t="s">
        <v>145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8</v>
      </c>
      <c r="BK183" s="197">
        <f>ROUND(I183*H183,0)</f>
        <v>0</v>
      </c>
      <c r="BL183" s="17" t="s">
        <v>152</v>
      </c>
      <c r="BM183" s="196" t="s">
        <v>227</v>
      </c>
    </row>
    <row r="184" spans="1:65" s="2" customFormat="1" ht="19.5">
      <c r="A184" s="34"/>
      <c r="B184" s="35"/>
      <c r="C184" s="36"/>
      <c r="D184" s="198" t="s">
        <v>153</v>
      </c>
      <c r="E184" s="36"/>
      <c r="F184" s="199" t="s">
        <v>448</v>
      </c>
      <c r="G184" s="36"/>
      <c r="H184" s="36"/>
      <c r="I184" s="200"/>
      <c r="J184" s="36"/>
      <c r="K184" s="36"/>
      <c r="L184" s="39"/>
      <c r="M184" s="201"/>
      <c r="N184" s="202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153</v>
      </c>
      <c r="AU184" s="17" t="s">
        <v>85</v>
      </c>
    </row>
    <row r="185" spans="1:65" s="2" customFormat="1" ht="24.2" customHeight="1">
      <c r="A185" s="34"/>
      <c r="B185" s="35"/>
      <c r="C185" s="186" t="s">
        <v>194</v>
      </c>
      <c r="D185" s="186" t="s">
        <v>148</v>
      </c>
      <c r="E185" s="187" t="s">
        <v>449</v>
      </c>
      <c r="F185" s="188" t="s">
        <v>450</v>
      </c>
      <c r="G185" s="189" t="s">
        <v>441</v>
      </c>
      <c r="H185" s="190">
        <v>5.26</v>
      </c>
      <c r="I185" s="191"/>
      <c r="J185" s="190">
        <f>ROUND(I185*H185,0)</f>
        <v>0</v>
      </c>
      <c r="K185" s="188" t="s">
        <v>176</v>
      </c>
      <c r="L185" s="39"/>
      <c r="M185" s="192" t="s">
        <v>1</v>
      </c>
      <c r="N185" s="193" t="s">
        <v>41</v>
      </c>
      <c r="O185" s="71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152</v>
      </c>
      <c r="AT185" s="196" t="s">
        <v>148</v>
      </c>
      <c r="AU185" s="196" t="s">
        <v>85</v>
      </c>
      <c r="AY185" s="17" t="s">
        <v>145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</v>
      </c>
      <c r="BK185" s="197">
        <f>ROUND(I185*H185,0)</f>
        <v>0</v>
      </c>
      <c r="BL185" s="17" t="s">
        <v>152</v>
      </c>
      <c r="BM185" s="196" t="s">
        <v>228</v>
      </c>
    </row>
    <row r="186" spans="1:65" s="2" customFormat="1" ht="19.5">
      <c r="A186" s="34"/>
      <c r="B186" s="35"/>
      <c r="C186" s="36"/>
      <c r="D186" s="198" t="s">
        <v>153</v>
      </c>
      <c r="E186" s="36"/>
      <c r="F186" s="199" t="s">
        <v>452</v>
      </c>
      <c r="G186" s="36"/>
      <c r="H186" s="36"/>
      <c r="I186" s="200"/>
      <c r="J186" s="36"/>
      <c r="K186" s="36"/>
      <c r="L186" s="39"/>
      <c r="M186" s="201"/>
      <c r="N186" s="202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153</v>
      </c>
      <c r="AU186" s="17" t="s">
        <v>85</v>
      </c>
    </row>
    <row r="187" spans="1:65" s="2" customFormat="1" ht="24.2" customHeight="1">
      <c r="A187" s="34"/>
      <c r="B187" s="35"/>
      <c r="C187" s="186" t="s">
        <v>242</v>
      </c>
      <c r="D187" s="186" t="s">
        <v>148</v>
      </c>
      <c r="E187" s="187" t="s">
        <v>454</v>
      </c>
      <c r="F187" s="188" t="s">
        <v>455</v>
      </c>
      <c r="G187" s="189" t="s">
        <v>441</v>
      </c>
      <c r="H187" s="190">
        <v>47.31</v>
      </c>
      <c r="I187" s="191"/>
      <c r="J187" s="190">
        <f>ROUND(I187*H187,0)</f>
        <v>0</v>
      </c>
      <c r="K187" s="188" t="s">
        <v>176</v>
      </c>
      <c r="L187" s="39"/>
      <c r="M187" s="192" t="s">
        <v>1</v>
      </c>
      <c r="N187" s="193" t="s">
        <v>41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152</v>
      </c>
      <c r="AT187" s="196" t="s">
        <v>148</v>
      </c>
      <c r="AU187" s="196" t="s">
        <v>85</v>
      </c>
      <c r="AY187" s="17" t="s">
        <v>145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</v>
      </c>
      <c r="BK187" s="197">
        <f>ROUND(I187*H187,0)</f>
        <v>0</v>
      </c>
      <c r="BL187" s="17" t="s">
        <v>152</v>
      </c>
      <c r="BM187" s="196" t="s">
        <v>232</v>
      </c>
    </row>
    <row r="188" spans="1:65" s="2" customFormat="1" ht="29.25">
      <c r="A188" s="34"/>
      <c r="B188" s="35"/>
      <c r="C188" s="36"/>
      <c r="D188" s="198" t="s">
        <v>153</v>
      </c>
      <c r="E188" s="36"/>
      <c r="F188" s="199" t="s">
        <v>457</v>
      </c>
      <c r="G188" s="36"/>
      <c r="H188" s="36"/>
      <c r="I188" s="200"/>
      <c r="J188" s="36"/>
      <c r="K188" s="36"/>
      <c r="L188" s="39"/>
      <c r="M188" s="201"/>
      <c r="N188" s="202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153</v>
      </c>
      <c r="AU188" s="17" t="s">
        <v>85</v>
      </c>
    </row>
    <row r="189" spans="1:65" s="13" customFormat="1" ht="11.25">
      <c r="B189" s="212"/>
      <c r="C189" s="213"/>
      <c r="D189" s="198" t="s">
        <v>167</v>
      </c>
      <c r="E189" s="214" t="s">
        <v>1</v>
      </c>
      <c r="F189" s="215" t="s">
        <v>943</v>
      </c>
      <c r="G189" s="213"/>
      <c r="H189" s="216">
        <v>47.31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167</v>
      </c>
      <c r="AU189" s="222" t="s">
        <v>85</v>
      </c>
      <c r="AV189" s="13" t="s">
        <v>85</v>
      </c>
      <c r="AW189" s="13" t="s">
        <v>32</v>
      </c>
      <c r="AX189" s="13" t="s">
        <v>76</v>
      </c>
      <c r="AY189" s="222" t="s">
        <v>145</v>
      </c>
    </row>
    <row r="190" spans="1:65" s="14" customFormat="1" ht="11.25">
      <c r="B190" s="223"/>
      <c r="C190" s="224"/>
      <c r="D190" s="198" t="s">
        <v>167</v>
      </c>
      <c r="E190" s="225" t="s">
        <v>1</v>
      </c>
      <c r="F190" s="226" t="s">
        <v>169</v>
      </c>
      <c r="G190" s="224"/>
      <c r="H190" s="227">
        <v>47.31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167</v>
      </c>
      <c r="AU190" s="233" t="s">
        <v>85</v>
      </c>
      <c r="AV190" s="14" t="s">
        <v>152</v>
      </c>
      <c r="AW190" s="14" t="s">
        <v>32</v>
      </c>
      <c r="AX190" s="14" t="s">
        <v>8</v>
      </c>
      <c r="AY190" s="233" t="s">
        <v>145</v>
      </c>
    </row>
    <row r="191" spans="1:65" s="2" customFormat="1" ht="33" customHeight="1">
      <c r="A191" s="34"/>
      <c r="B191" s="35"/>
      <c r="C191" s="186" t="s">
        <v>199</v>
      </c>
      <c r="D191" s="186" t="s">
        <v>148</v>
      </c>
      <c r="E191" s="187" t="s">
        <v>459</v>
      </c>
      <c r="F191" s="188" t="s">
        <v>460</v>
      </c>
      <c r="G191" s="189" t="s">
        <v>441</v>
      </c>
      <c r="H191" s="190">
        <v>5.14</v>
      </c>
      <c r="I191" s="191"/>
      <c r="J191" s="190">
        <f>ROUND(I191*H191,0)</f>
        <v>0</v>
      </c>
      <c r="K191" s="188" t="s">
        <v>176</v>
      </c>
      <c r="L191" s="39"/>
      <c r="M191" s="192" t="s">
        <v>1</v>
      </c>
      <c r="N191" s="193" t="s">
        <v>41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152</v>
      </c>
      <c r="AT191" s="196" t="s">
        <v>148</v>
      </c>
      <c r="AU191" s="196" t="s">
        <v>85</v>
      </c>
      <c r="AY191" s="17" t="s">
        <v>145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</v>
      </c>
      <c r="BK191" s="197">
        <f>ROUND(I191*H191,0)</f>
        <v>0</v>
      </c>
      <c r="BL191" s="17" t="s">
        <v>152</v>
      </c>
      <c r="BM191" s="196" t="s">
        <v>236</v>
      </c>
    </row>
    <row r="192" spans="1:65" s="2" customFormat="1" ht="29.25">
      <c r="A192" s="34"/>
      <c r="B192" s="35"/>
      <c r="C192" s="36"/>
      <c r="D192" s="198" t="s">
        <v>153</v>
      </c>
      <c r="E192" s="36"/>
      <c r="F192" s="199" t="s">
        <v>462</v>
      </c>
      <c r="G192" s="36"/>
      <c r="H192" s="36"/>
      <c r="I192" s="200"/>
      <c r="J192" s="36"/>
      <c r="K192" s="36"/>
      <c r="L192" s="39"/>
      <c r="M192" s="201"/>
      <c r="N192" s="202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153</v>
      </c>
      <c r="AU192" s="17" t="s">
        <v>85</v>
      </c>
    </row>
    <row r="193" spans="1:65" s="12" customFormat="1" ht="22.9" customHeight="1">
      <c r="B193" s="170"/>
      <c r="C193" s="171"/>
      <c r="D193" s="172" t="s">
        <v>75</v>
      </c>
      <c r="E193" s="184" t="s">
        <v>463</v>
      </c>
      <c r="F193" s="184" t="s">
        <v>464</v>
      </c>
      <c r="G193" s="171"/>
      <c r="H193" s="171"/>
      <c r="I193" s="174"/>
      <c r="J193" s="185">
        <f>BK193</f>
        <v>0</v>
      </c>
      <c r="K193" s="171"/>
      <c r="L193" s="176"/>
      <c r="M193" s="177"/>
      <c r="N193" s="178"/>
      <c r="O193" s="178"/>
      <c r="P193" s="179">
        <f>SUM(P194:P195)</f>
        <v>0</v>
      </c>
      <c r="Q193" s="178"/>
      <c r="R193" s="179">
        <f>SUM(R194:R195)</f>
        <v>0</v>
      </c>
      <c r="S193" s="178"/>
      <c r="T193" s="180">
        <f>SUM(T194:T195)</f>
        <v>0</v>
      </c>
      <c r="AR193" s="181" t="s">
        <v>8</v>
      </c>
      <c r="AT193" s="182" t="s">
        <v>75</v>
      </c>
      <c r="AU193" s="182" t="s">
        <v>8</v>
      </c>
      <c r="AY193" s="181" t="s">
        <v>145</v>
      </c>
      <c r="BK193" s="183">
        <f>SUM(BK194:BK195)</f>
        <v>0</v>
      </c>
    </row>
    <row r="194" spans="1:65" s="2" customFormat="1" ht="16.5" customHeight="1">
      <c r="A194" s="34"/>
      <c r="B194" s="35"/>
      <c r="C194" s="186" t="s">
        <v>7</v>
      </c>
      <c r="D194" s="186" t="s">
        <v>148</v>
      </c>
      <c r="E194" s="187" t="s">
        <v>466</v>
      </c>
      <c r="F194" s="188" t="s">
        <v>467</v>
      </c>
      <c r="G194" s="189" t="s">
        <v>441</v>
      </c>
      <c r="H194" s="190">
        <v>3.6</v>
      </c>
      <c r="I194" s="191"/>
      <c r="J194" s="190">
        <f>ROUND(I194*H194,0)</f>
        <v>0</v>
      </c>
      <c r="K194" s="188" t="s">
        <v>176</v>
      </c>
      <c r="L194" s="39"/>
      <c r="M194" s="192" t="s">
        <v>1</v>
      </c>
      <c r="N194" s="193" t="s">
        <v>41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152</v>
      </c>
      <c r="AT194" s="196" t="s">
        <v>148</v>
      </c>
      <c r="AU194" s="196" t="s">
        <v>85</v>
      </c>
      <c r="AY194" s="17" t="s">
        <v>145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</v>
      </c>
      <c r="BK194" s="197">
        <f>ROUND(I194*H194,0)</f>
        <v>0</v>
      </c>
      <c r="BL194" s="17" t="s">
        <v>152</v>
      </c>
      <c r="BM194" s="196" t="s">
        <v>241</v>
      </c>
    </row>
    <row r="195" spans="1:65" s="2" customFormat="1" ht="39">
      <c r="A195" s="34"/>
      <c r="B195" s="35"/>
      <c r="C195" s="36"/>
      <c r="D195" s="198" t="s">
        <v>153</v>
      </c>
      <c r="E195" s="36"/>
      <c r="F195" s="199" t="s">
        <v>469</v>
      </c>
      <c r="G195" s="36"/>
      <c r="H195" s="36"/>
      <c r="I195" s="200"/>
      <c r="J195" s="36"/>
      <c r="K195" s="36"/>
      <c r="L195" s="39"/>
      <c r="M195" s="201"/>
      <c r="N195" s="202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153</v>
      </c>
      <c r="AU195" s="17" t="s">
        <v>85</v>
      </c>
    </row>
    <row r="196" spans="1:65" s="12" customFormat="1" ht="25.9" customHeight="1">
      <c r="B196" s="170"/>
      <c r="C196" s="171"/>
      <c r="D196" s="172" t="s">
        <v>75</v>
      </c>
      <c r="E196" s="173" t="s">
        <v>470</v>
      </c>
      <c r="F196" s="173" t="s">
        <v>471</v>
      </c>
      <c r="G196" s="171"/>
      <c r="H196" s="171"/>
      <c r="I196" s="174"/>
      <c r="J196" s="175">
        <f>BK196</f>
        <v>0</v>
      </c>
      <c r="K196" s="171"/>
      <c r="L196" s="176"/>
      <c r="M196" s="177"/>
      <c r="N196" s="178"/>
      <c r="O196" s="178"/>
      <c r="P196" s="179">
        <f>P197+P202+P217+P230+P245+P250+P255</f>
        <v>0</v>
      </c>
      <c r="Q196" s="178"/>
      <c r="R196" s="179">
        <f>R197+R202+R217+R230+R245+R250+R255</f>
        <v>0</v>
      </c>
      <c r="S196" s="178"/>
      <c r="T196" s="180">
        <f>T197+T202+T217+T230+T245+T250+T255</f>
        <v>0</v>
      </c>
      <c r="AR196" s="181" t="s">
        <v>85</v>
      </c>
      <c r="AT196" s="182" t="s">
        <v>75</v>
      </c>
      <c r="AU196" s="182" t="s">
        <v>76</v>
      </c>
      <c r="AY196" s="181" t="s">
        <v>145</v>
      </c>
      <c r="BK196" s="183">
        <f>BK197+BK202+BK217+BK230+BK245+BK250+BK255</f>
        <v>0</v>
      </c>
    </row>
    <row r="197" spans="1:65" s="12" customFormat="1" ht="22.9" customHeight="1">
      <c r="B197" s="170"/>
      <c r="C197" s="171"/>
      <c r="D197" s="172" t="s">
        <v>75</v>
      </c>
      <c r="E197" s="184" t="s">
        <v>472</v>
      </c>
      <c r="F197" s="184" t="s">
        <v>473</v>
      </c>
      <c r="G197" s="171"/>
      <c r="H197" s="171"/>
      <c r="I197" s="174"/>
      <c r="J197" s="185">
        <f>BK197</f>
        <v>0</v>
      </c>
      <c r="K197" s="171"/>
      <c r="L197" s="176"/>
      <c r="M197" s="177"/>
      <c r="N197" s="178"/>
      <c r="O197" s="178"/>
      <c r="P197" s="179">
        <f>SUM(P198:P201)</f>
        <v>0</v>
      </c>
      <c r="Q197" s="178"/>
      <c r="R197" s="179">
        <f>SUM(R198:R201)</f>
        <v>0</v>
      </c>
      <c r="S197" s="178"/>
      <c r="T197" s="180">
        <f>SUM(T198:T201)</f>
        <v>0</v>
      </c>
      <c r="AR197" s="181" t="s">
        <v>85</v>
      </c>
      <c r="AT197" s="182" t="s">
        <v>75</v>
      </c>
      <c r="AU197" s="182" t="s">
        <v>8</v>
      </c>
      <c r="AY197" s="181" t="s">
        <v>145</v>
      </c>
      <c r="BK197" s="183">
        <f>SUM(BK198:BK201)</f>
        <v>0</v>
      </c>
    </row>
    <row r="198" spans="1:65" s="2" customFormat="1" ht="33" customHeight="1">
      <c r="A198" s="34"/>
      <c r="B198" s="35"/>
      <c r="C198" s="186" t="s">
        <v>204</v>
      </c>
      <c r="D198" s="186" t="s">
        <v>148</v>
      </c>
      <c r="E198" s="187" t="s">
        <v>944</v>
      </c>
      <c r="F198" s="188" t="s">
        <v>945</v>
      </c>
      <c r="G198" s="189" t="s">
        <v>165</v>
      </c>
      <c r="H198" s="190">
        <v>36.21</v>
      </c>
      <c r="I198" s="191"/>
      <c r="J198" s="190">
        <f>ROUND(I198*H198,0)</f>
        <v>0</v>
      </c>
      <c r="K198" s="188" t="s">
        <v>176</v>
      </c>
      <c r="L198" s="39"/>
      <c r="M198" s="192" t="s">
        <v>1</v>
      </c>
      <c r="N198" s="193" t="s">
        <v>41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190</v>
      </c>
      <c r="AT198" s="196" t="s">
        <v>148</v>
      </c>
      <c r="AU198" s="196" t="s">
        <v>85</v>
      </c>
      <c r="AY198" s="17" t="s">
        <v>145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</v>
      </c>
      <c r="BK198" s="197">
        <f>ROUND(I198*H198,0)</f>
        <v>0</v>
      </c>
      <c r="BL198" s="17" t="s">
        <v>190</v>
      </c>
      <c r="BM198" s="196" t="s">
        <v>245</v>
      </c>
    </row>
    <row r="199" spans="1:65" s="2" customFormat="1" ht="19.5">
      <c r="A199" s="34"/>
      <c r="B199" s="35"/>
      <c r="C199" s="36"/>
      <c r="D199" s="198" t="s">
        <v>153</v>
      </c>
      <c r="E199" s="36"/>
      <c r="F199" s="199" t="s">
        <v>946</v>
      </c>
      <c r="G199" s="36"/>
      <c r="H199" s="36"/>
      <c r="I199" s="200"/>
      <c r="J199" s="36"/>
      <c r="K199" s="36"/>
      <c r="L199" s="39"/>
      <c r="M199" s="201"/>
      <c r="N199" s="202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153</v>
      </c>
      <c r="AU199" s="17" t="s">
        <v>85</v>
      </c>
    </row>
    <row r="200" spans="1:65" s="2" customFormat="1" ht="24.2" customHeight="1">
      <c r="A200" s="34"/>
      <c r="B200" s="35"/>
      <c r="C200" s="186" t="s">
        <v>258</v>
      </c>
      <c r="D200" s="186" t="s">
        <v>148</v>
      </c>
      <c r="E200" s="187" t="s">
        <v>494</v>
      </c>
      <c r="F200" s="188" t="s">
        <v>495</v>
      </c>
      <c r="G200" s="189" t="s">
        <v>496</v>
      </c>
      <c r="H200" s="191"/>
      <c r="I200" s="191"/>
      <c r="J200" s="190">
        <f>ROUND(I200*H200,0)</f>
        <v>0</v>
      </c>
      <c r="K200" s="188" t="s">
        <v>176</v>
      </c>
      <c r="L200" s="39"/>
      <c r="M200" s="192" t="s">
        <v>1</v>
      </c>
      <c r="N200" s="193" t="s">
        <v>41</v>
      </c>
      <c r="O200" s="71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190</v>
      </c>
      <c r="AT200" s="196" t="s">
        <v>148</v>
      </c>
      <c r="AU200" s="196" t="s">
        <v>85</v>
      </c>
      <c r="AY200" s="17" t="s">
        <v>145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</v>
      </c>
      <c r="BK200" s="197">
        <f>ROUND(I200*H200,0)</f>
        <v>0</v>
      </c>
      <c r="BL200" s="17" t="s">
        <v>190</v>
      </c>
      <c r="BM200" s="196" t="s">
        <v>249</v>
      </c>
    </row>
    <row r="201" spans="1:65" s="2" customFormat="1" ht="29.25">
      <c r="A201" s="34"/>
      <c r="B201" s="35"/>
      <c r="C201" s="36"/>
      <c r="D201" s="198" t="s">
        <v>153</v>
      </c>
      <c r="E201" s="36"/>
      <c r="F201" s="199" t="s">
        <v>498</v>
      </c>
      <c r="G201" s="36"/>
      <c r="H201" s="36"/>
      <c r="I201" s="200"/>
      <c r="J201" s="36"/>
      <c r="K201" s="36"/>
      <c r="L201" s="39"/>
      <c r="M201" s="201"/>
      <c r="N201" s="202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153</v>
      </c>
      <c r="AU201" s="17" t="s">
        <v>85</v>
      </c>
    </row>
    <row r="202" spans="1:65" s="12" customFormat="1" ht="22.9" customHeight="1">
      <c r="B202" s="170"/>
      <c r="C202" s="171"/>
      <c r="D202" s="172" t="s">
        <v>75</v>
      </c>
      <c r="E202" s="184" t="s">
        <v>781</v>
      </c>
      <c r="F202" s="184" t="s">
        <v>782</v>
      </c>
      <c r="G202" s="171"/>
      <c r="H202" s="171"/>
      <c r="I202" s="174"/>
      <c r="J202" s="185">
        <f>BK202</f>
        <v>0</v>
      </c>
      <c r="K202" s="171"/>
      <c r="L202" s="176"/>
      <c r="M202" s="177"/>
      <c r="N202" s="178"/>
      <c r="O202" s="178"/>
      <c r="P202" s="179">
        <f>SUM(P203:P216)</f>
        <v>0</v>
      </c>
      <c r="Q202" s="178"/>
      <c r="R202" s="179">
        <f>SUM(R203:R216)</f>
        <v>0</v>
      </c>
      <c r="S202" s="178"/>
      <c r="T202" s="180">
        <f>SUM(T203:T216)</f>
        <v>0</v>
      </c>
      <c r="AR202" s="181" t="s">
        <v>85</v>
      </c>
      <c r="AT202" s="182" t="s">
        <v>75</v>
      </c>
      <c r="AU202" s="182" t="s">
        <v>8</v>
      </c>
      <c r="AY202" s="181" t="s">
        <v>145</v>
      </c>
      <c r="BK202" s="183">
        <f>SUM(BK203:BK216)</f>
        <v>0</v>
      </c>
    </row>
    <row r="203" spans="1:65" s="2" customFormat="1" ht="16.5" customHeight="1">
      <c r="A203" s="34"/>
      <c r="B203" s="35"/>
      <c r="C203" s="186" t="s">
        <v>209</v>
      </c>
      <c r="D203" s="186" t="s">
        <v>148</v>
      </c>
      <c r="E203" s="187" t="s">
        <v>788</v>
      </c>
      <c r="F203" s="188" t="s">
        <v>789</v>
      </c>
      <c r="G203" s="189" t="s">
        <v>151</v>
      </c>
      <c r="H203" s="190">
        <v>20.79</v>
      </c>
      <c r="I203" s="191"/>
      <c r="J203" s="190">
        <f>ROUND(I203*H203,0)</f>
        <v>0</v>
      </c>
      <c r="K203" s="188" t="s">
        <v>176</v>
      </c>
      <c r="L203" s="39"/>
      <c r="M203" s="192" t="s">
        <v>1</v>
      </c>
      <c r="N203" s="193" t="s">
        <v>41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190</v>
      </c>
      <c r="AT203" s="196" t="s">
        <v>148</v>
      </c>
      <c r="AU203" s="196" t="s">
        <v>85</v>
      </c>
      <c r="AY203" s="17" t="s">
        <v>145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</v>
      </c>
      <c r="BK203" s="197">
        <f>ROUND(I203*H203,0)</f>
        <v>0</v>
      </c>
      <c r="BL203" s="17" t="s">
        <v>190</v>
      </c>
      <c r="BM203" s="196" t="s">
        <v>252</v>
      </c>
    </row>
    <row r="204" spans="1:65" s="2" customFormat="1" ht="11.25">
      <c r="A204" s="34"/>
      <c r="B204" s="35"/>
      <c r="C204" s="36"/>
      <c r="D204" s="198" t="s">
        <v>153</v>
      </c>
      <c r="E204" s="36"/>
      <c r="F204" s="199" t="s">
        <v>791</v>
      </c>
      <c r="G204" s="36"/>
      <c r="H204" s="36"/>
      <c r="I204" s="200"/>
      <c r="J204" s="36"/>
      <c r="K204" s="36"/>
      <c r="L204" s="39"/>
      <c r="M204" s="201"/>
      <c r="N204" s="202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153</v>
      </c>
      <c r="AU204" s="17" t="s">
        <v>85</v>
      </c>
    </row>
    <row r="205" spans="1:65" s="13" customFormat="1" ht="11.25">
      <c r="B205" s="212"/>
      <c r="C205" s="213"/>
      <c r="D205" s="198" t="s">
        <v>167</v>
      </c>
      <c r="E205" s="214" t="s">
        <v>1</v>
      </c>
      <c r="F205" s="215" t="s">
        <v>947</v>
      </c>
      <c r="G205" s="213"/>
      <c r="H205" s="216">
        <v>20.79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167</v>
      </c>
      <c r="AU205" s="222" t="s">
        <v>85</v>
      </c>
      <c r="AV205" s="13" t="s">
        <v>85</v>
      </c>
      <c r="AW205" s="13" t="s">
        <v>32</v>
      </c>
      <c r="AX205" s="13" t="s">
        <v>76</v>
      </c>
      <c r="AY205" s="222" t="s">
        <v>145</v>
      </c>
    </row>
    <row r="206" spans="1:65" s="14" customFormat="1" ht="11.25">
      <c r="B206" s="223"/>
      <c r="C206" s="224"/>
      <c r="D206" s="198" t="s">
        <v>167</v>
      </c>
      <c r="E206" s="225" t="s">
        <v>1</v>
      </c>
      <c r="F206" s="226" t="s">
        <v>169</v>
      </c>
      <c r="G206" s="224"/>
      <c r="H206" s="227">
        <v>20.79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167</v>
      </c>
      <c r="AU206" s="233" t="s">
        <v>85</v>
      </c>
      <c r="AV206" s="14" t="s">
        <v>152</v>
      </c>
      <c r="AW206" s="14" t="s">
        <v>32</v>
      </c>
      <c r="AX206" s="14" t="s">
        <v>8</v>
      </c>
      <c r="AY206" s="233" t="s">
        <v>145</v>
      </c>
    </row>
    <row r="207" spans="1:65" s="2" customFormat="1" ht="24.2" customHeight="1">
      <c r="A207" s="34"/>
      <c r="B207" s="35"/>
      <c r="C207" s="186" t="s">
        <v>948</v>
      </c>
      <c r="D207" s="186" t="s">
        <v>148</v>
      </c>
      <c r="E207" s="187" t="s">
        <v>799</v>
      </c>
      <c r="F207" s="188" t="s">
        <v>800</v>
      </c>
      <c r="G207" s="189" t="s">
        <v>151</v>
      </c>
      <c r="H207" s="190">
        <v>4.46</v>
      </c>
      <c r="I207" s="191"/>
      <c r="J207" s="190">
        <f>ROUND(I207*H207,0)</f>
        <v>0</v>
      </c>
      <c r="K207" s="188" t="s">
        <v>176</v>
      </c>
      <c r="L207" s="39"/>
      <c r="M207" s="192" t="s">
        <v>1</v>
      </c>
      <c r="N207" s="193" t="s">
        <v>41</v>
      </c>
      <c r="O207" s="71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190</v>
      </c>
      <c r="AT207" s="196" t="s">
        <v>148</v>
      </c>
      <c r="AU207" s="196" t="s">
        <v>85</v>
      </c>
      <c r="AY207" s="17" t="s">
        <v>145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</v>
      </c>
      <c r="BK207" s="197">
        <f>ROUND(I207*H207,0)</f>
        <v>0</v>
      </c>
      <c r="BL207" s="17" t="s">
        <v>190</v>
      </c>
      <c r="BM207" s="196" t="s">
        <v>256</v>
      </c>
    </row>
    <row r="208" spans="1:65" s="2" customFormat="1" ht="19.5">
      <c r="A208" s="34"/>
      <c r="B208" s="35"/>
      <c r="C208" s="36"/>
      <c r="D208" s="198" t="s">
        <v>153</v>
      </c>
      <c r="E208" s="36"/>
      <c r="F208" s="199" t="s">
        <v>802</v>
      </c>
      <c r="G208" s="36"/>
      <c r="H208" s="36"/>
      <c r="I208" s="200"/>
      <c r="J208" s="36"/>
      <c r="K208" s="36"/>
      <c r="L208" s="39"/>
      <c r="M208" s="201"/>
      <c r="N208" s="202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153</v>
      </c>
      <c r="AU208" s="17" t="s">
        <v>85</v>
      </c>
    </row>
    <row r="209" spans="1:65" s="13" customFormat="1" ht="11.25">
      <c r="B209" s="212"/>
      <c r="C209" s="213"/>
      <c r="D209" s="198" t="s">
        <v>167</v>
      </c>
      <c r="E209" s="214" t="s">
        <v>1</v>
      </c>
      <c r="F209" s="215" t="s">
        <v>949</v>
      </c>
      <c r="G209" s="213"/>
      <c r="H209" s="216">
        <v>4.46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167</v>
      </c>
      <c r="AU209" s="222" t="s">
        <v>85</v>
      </c>
      <c r="AV209" s="13" t="s">
        <v>85</v>
      </c>
      <c r="AW209" s="13" t="s">
        <v>32</v>
      </c>
      <c r="AX209" s="13" t="s">
        <v>76</v>
      </c>
      <c r="AY209" s="222" t="s">
        <v>145</v>
      </c>
    </row>
    <row r="210" spans="1:65" s="14" customFormat="1" ht="11.25">
      <c r="B210" s="223"/>
      <c r="C210" s="224"/>
      <c r="D210" s="198" t="s">
        <v>167</v>
      </c>
      <c r="E210" s="225" t="s">
        <v>1</v>
      </c>
      <c r="F210" s="226" t="s">
        <v>169</v>
      </c>
      <c r="G210" s="224"/>
      <c r="H210" s="227">
        <v>4.46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167</v>
      </c>
      <c r="AU210" s="233" t="s">
        <v>85</v>
      </c>
      <c r="AV210" s="14" t="s">
        <v>152</v>
      </c>
      <c r="AW210" s="14" t="s">
        <v>32</v>
      </c>
      <c r="AX210" s="14" t="s">
        <v>8</v>
      </c>
      <c r="AY210" s="233" t="s">
        <v>145</v>
      </c>
    </row>
    <row r="211" spans="1:65" s="2" customFormat="1" ht="24.2" customHeight="1">
      <c r="A211" s="34"/>
      <c r="B211" s="35"/>
      <c r="C211" s="186" t="s">
        <v>213</v>
      </c>
      <c r="D211" s="186" t="s">
        <v>148</v>
      </c>
      <c r="E211" s="187" t="s">
        <v>816</v>
      </c>
      <c r="F211" s="188" t="s">
        <v>817</v>
      </c>
      <c r="G211" s="189" t="s">
        <v>151</v>
      </c>
      <c r="H211" s="190">
        <v>10.8</v>
      </c>
      <c r="I211" s="191"/>
      <c r="J211" s="190">
        <f>ROUND(I211*H211,0)</f>
        <v>0</v>
      </c>
      <c r="K211" s="188" t="s">
        <v>176</v>
      </c>
      <c r="L211" s="39"/>
      <c r="M211" s="192" t="s">
        <v>1</v>
      </c>
      <c r="N211" s="193" t="s">
        <v>41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190</v>
      </c>
      <c r="AT211" s="196" t="s">
        <v>148</v>
      </c>
      <c r="AU211" s="196" t="s">
        <v>85</v>
      </c>
      <c r="AY211" s="17" t="s">
        <v>145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</v>
      </c>
      <c r="BK211" s="197">
        <f>ROUND(I211*H211,0)</f>
        <v>0</v>
      </c>
      <c r="BL211" s="17" t="s">
        <v>190</v>
      </c>
      <c r="BM211" s="196" t="s">
        <v>261</v>
      </c>
    </row>
    <row r="212" spans="1:65" s="2" customFormat="1" ht="19.5">
      <c r="A212" s="34"/>
      <c r="B212" s="35"/>
      <c r="C212" s="36"/>
      <c r="D212" s="198" t="s">
        <v>153</v>
      </c>
      <c r="E212" s="36"/>
      <c r="F212" s="199" t="s">
        <v>819</v>
      </c>
      <c r="G212" s="36"/>
      <c r="H212" s="36"/>
      <c r="I212" s="200"/>
      <c r="J212" s="36"/>
      <c r="K212" s="36"/>
      <c r="L212" s="39"/>
      <c r="M212" s="201"/>
      <c r="N212" s="202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153</v>
      </c>
      <c r="AU212" s="17" t="s">
        <v>85</v>
      </c>
    </row>
    <row r="213" spans="1:65" s="13" customFormat="1" ht="11.25">
      <c r="B213" s="212"/>
      <c r="C213" s="213"/>
      <c r="D213" s="198" t="s">
        <v>167</v>
      </c>
      <c r="E213" s="214" t="s">
        <v>1</v>
      </c>
      <c r="F213" s="215" t="s">
        <v>950</v>
      </c>
      <c r="G213" s="213"/>
      <c r="H213" s="216">
        <v>10.8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167</v>
      </c>
      <c r="AU213" s="222" t="s">
        <v>85</v>
      </c>
      <c r="AV213" s="13" t="s">
        <v>85</v>
      </c>
      <c r="AW213" s="13" t="s">
        <v>32</v>
      </c>
      <c r="AX213" s="13" t="s">
        <v>76</v>
      </c>
      <c r="AY213" s="222" t="s">
        <v>145</v>
      </c>
    </row>
    <row r="214" spans="1:65" s="14" customFormat="1" ht="11.25">
      <c r="B214" s="223"/>
      <c r="C214" s="224"/>
      <c r="D214" s="198" t="s">
        <v>167</v>
      </c>
      <c r="E214" s="225" t="s">
        <v>1</v>
      </c>
      <c r="F214" s="226" t="s">
        <v>169</v>
      </c>
      <c r="G214" s="224"/>
      <c r="H214" s="227">
        <v>10.8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167</v>
      </c>
      <c r="AU214" s="233" t="s">
        <v>85</v>
      </c>
      <c r="AV214" s="14" t="s">
        <v>152</v>
      </c>
      <c r="AW214" s="14" t="s">
        <v>32</v>
      </c>
      <c r="AX214" s="14" t="s">
        <v>8</v>
      </c>
      <c r="AY214" s="233" t="s">
        <v>145</v>
      </c>
    </row>
    <row r="215" spans="1:65" s="2" customFormat="1" ht="24.2" customHeight="1">
      <c r="A215" s="34"/>
      <c r="B215" s="35"/>
      <c r="C215" s="186" t="s">
        <v>278</v>
      </c>
      <c r="D215" s="186" t="s">
        <v>148</v>
      </c>
      <c r="E215" s="187" t="s">
        <v>832</v>
      </c>
      <c r="F215" s="188" t="s">
        <v>833</v>
      </c>
      <c r="G215" s="189" t="s">
        <v>496</v>
      </c>
      <c r="H215" s="191"/>
      <c r="I215" s="191"/>
      <c r="J215" s="190">
        <f>ROUND(I215*H215,0)</f>
        <v>0</v>
      </c>
      <c r="K215" s="188" t="s">
        <v>176</v>
      </c>
      <c r="L215" s="39"/>
      <c r="M215" s="192" t="s">
        <v>1</v>
      </c>
      <c r="N215" s="193" t="s">
        <v>41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190</v>
      </c>
      <c r="AT215" s="196" t="s">
        <v>148</v>
      </c>
      <c r="AU215" s="196" t="s">
        <v>85</v>
      </c>
      <c r="AY215" s="17" t="s">
        <v>145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</v>
      </c>
      <c r="BK215" s="197">
        <f>ROUND(I215*H215,0)</f>
        <v>0</v>
      </c>
      <c r="BL215" s="17" t="s">
        <v>190</v>
      </c>
      <c r="BM215" s="196" t="s">
        <v>264</v>
      </c>
    </row>
    <row r="216" spans="1:65" s="2" customFormat="1" ht="29.25">
      <c r="A216" s="34"/>
      <c r="B216" s="35"/>
      <c r="C216" s="36"/>
      <c r="D216" s="198" t="s">
        <v>153</v>
      </c>
      <c r="E216" s="36"/>
      <c r="F216" s="199" t="s">
        <v>835</v>
      </c>
      <c r="G216" s="36"/>
      <c r="H216" s="36"/>
      <c r="I216" s="200"/>
      <c r="J216" s="36"/>
      <c r="K216" s="36"/>
      <c r="L216" s="39"/>
      <c r="M216" s="201"/>
      <c r="N216" s="202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153</v>
      </c>
      <c r="AU216" s="17" t="s">
        <v>85</v>
      </c>
    </row>
    <row r="217" spans="1:65" s="12" customFormat="1" ht="22.9" customHeight="1">
      <c r="B217" s="170"/>
      <c r="C217" s="171"/>
      <c r="D217" s="172" t="s">
        <v>75</v>
      </c>
      <c r="E217" s="184" t="s">
        <v>848</v>
      </c>
      <c r="F217" s="184" t="s">
        <v>849</v>
      </c>
      <c r="G217" s="171"/>
      <c r="H217" s="171"/>
      <c r="I217" s="174"/>
      <c r="J217" s="185">
        <f>BK217</f>
        <v>0</v>
      </c>
      <c r="K217" s="171"/>
      <c r="L217" s="176"/>
      <c r="M217" s="177"/>
      <c r="N217" s="178"/>
      <c r="O217" s="178"/>
      <c r="P217" s="179">
        <f>SUM(P218:P229)</f>
        <v>0</v>
      </c>
      <c r="Q217" s="178"/>
      <c r="R217" s="179">
        <f>SUM(R218:R229)</f>
        <v>0</v>
      </c>
      <c r="S217" s="178"/>
      <c r="T217" s="180">
        <f>SUM(T218:T229)</f>
        <v>0</v>
      </c>
      <c r="AR217" s="181" t="s">
        <v>85</v>
      </c>
      <c r="AT217" s="182" t="s">
        <v>75</v>
      </c>
      <c r="AU217" s="182" t="s">
        <v>8</v>
      </c>
      <c r="AY217" s="181" t="s">
        <v>145</v>
      </c>
      <c r="BK217" s="183">
        <f>SUM(BK218:BK229)</f>
        <v>0</v>
      </c>
    </row>
    <row r="218" spans="1:65" s="2" customFormat="1" ht="16.5" customHeight="1">
      <c r="A218" s="34"/>
      <c r="B218" s="35"/>
      <c r="C218" s="186" t="s">
        <v>249</v>
      </c>
      <c r="D218" s="186" t="s">
        <v>148</v>
      </c>
      <c r="E218" s="187" t="s">
        <v>951</v>
      </c>
      <c r="F218" s="188" t="s">
        <v>952</v>
      </c>
      <c r="G218" s="189" t="s">
        <v>158</v>
      </c>
      <c r="H218" s="190">
        <v>9</v>
      </c>
      <c r="I218" s="191"/>
      <c r="J218" s="190">
        <f>ROUND(I218*H218,0)</f>
        <v>0</v>
      </c>
      <c r="K218" s="188" t="s">
        <v>1</v>
      </c>
      <c r="L218" s="39"/>
      <c r="M218" s="192" t="s">
        <v>1</v>
      </c>
      <c r="N218" s="193" t="s">
        <v>41</v>
      </c>
      <c r="O218" s="71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6" t="s">
        <v>190</v>
      </c>
      <c r="AT218" s="196" t="s">
        <v>148</v>
      </c>
      <c r="AU218" s="196" t="s">
        <v>85</v>
      </c>
      <c r="AY218" s="17" t="s">
        <v>145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7" t="s">
        <v>8</v>
      </c>
      <c r="BK218" s="197">
        <f>ROUND(I218*H218,0)</f>
        <v>0</v>
      </c>
      <c r="BL218" s="17" t="s">
        <v>190</v>
      </c>
      <c r="BM218" s="196" t="s">
        <v>270</v>
      </c>
    </row>
    <row r="219" spans="1:65" s="2" customFormat="1" ht="11.25">
      <c r="A219" s="34"/>
      <c r="B219" s="35"/>
      <c r="C219" s="36"/>
      <c r="D219" s="198" t="s">
        <v>153</v>
      </c>
      <c r="E219" s="36"/>
      <c r="F219" s="199" t="s">
        <v>952</v>
      </c>
      <c r="G219" s="36"/>
      <c r="H219" s="36"/>
      <c r="I219" s="200"/>
      <c r="J219" s="36"/>
      <c r="K219" s="36"/>
      <c r="L219" s="39"/>
      <c r="M219" s="201"/>
      <c r="N219" s="202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153</v>
      </c>
      <c r="AU219" s="17" t="s">
        <v>85</v>
      </c>
    </row>
    <row r="220" spans="1:65" s="2" customFormat="1" ht="24.2" customHeight="1">
      <c r="A220" s="34"/>
      <c r="B220" s="35"/>
      <c r="C220" s="186" t="s">
        <v>217</v>
      </c>
      <c r="D220" s="186" t="s">
        <v>148</v>
      </c>
      <c r="E220" s="187" t="s">
        <v>953</v>
      </c>
      <c r="F220" s="188" t="s">
        <v>954</v>
      </c>
      <c r="G220" s="189" t="s">
        <v>151</v>
      </c>
      <c r="H220" s="190">
        <v>24.37</v>
      </c>
      <c r="I220" s="191"/>
      <c r="J220" s="190">
        <f>ROUND(I220*H220,0)</f>
        <v>0</v>
      </c>
      <c r="K220" s="188" t="s">
        <v>176</v>
      </c>
      <c r="L220" s="39"/>
      <c r="M220" s="192" t="s">
        <v>1</v>
      </c>
      <c r="N220" s="193" t="s">
        <v>41</v>
      </c>
      <c r="O220" s="71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190</v>
      </c>
      <c r="AT220" s="196" t="s">
        <v>148</v>
      </c>
      <c r="AU220" s="196" t="s">
        <v>85</v>
      </c>
      <c r="AY220" s="17" t="s">
        <v>145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</v>
      </c>
      <c r="BK220" s="197">
        <f>ROUND(I220*H220,0)</f>
        <v>0</v>
      </c>
      <c r="BL220" s="17" t="s">
        <v>190</v>
      </c>
      <c r="BM220" s="196" t="s">
        <v>275</v>
      </c>
    </row>
    <row r="221" spans="1:65" s="2" customFormat="1" ht="19.5">
      <c r="A221" s="34"/>
      <c r="B221" s="35"/>
      <c r="C221" s="36"/>
      <c r="D221" s="198" t="s">
        <v>153</v>
      </c>
      <c r="E221" s="36"/>
      <c r="F221" s="199" t="s">
        <v>955</v>
      </c>
      <c r="G221" s="36"/>
      <c r="H221" s="36"/>
      <c r="I221" s="200"/>
      <c r="J221" s="36"/>
      <c r="K221" s="36"/>
      <c r="L221" s="39"/>
      <c r="M221" s="201"/>
      <c r="N221" s="202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153</v>
      </c>
      <c r="AU221" s="17" t="s">
        <v>85</v>
      </c>
    </row>
    <row r="222" spans="1:65" s="13" customFormat="1" ht="11.25">
      <c r="B222" s="212"/>
      <c r="C222" s="213"/>
      <c r="D222" s="198" t="s">
        <v>167</v>
      </c>
      <c r="E222" s="214" t="s">
        <v>1</v>
      </c>
      <c r="F222" s="215" t="s">
        <v>956</v>
      </c>
      <c r="G222" s="213"/>
      <c r="H222" s="216">
        <v>24.37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167</v>
      </c>
      <c r="AU222" s="222" t="s">
        <v>85</v>
      </c>
      <c r="AV222" s="13" t="s">
        <v>85</v>
      </c>
      <c r="AW222" s="13" t="s">
        <v>32</v>
      </c>
      <c r="AX222" s="13" t="s">
        <v>76</v>
      </c>
      <c r="AY222" s="222" t="s">
        <v>145</v>
      </c>
    </row>
    <row r="223" spans="1:65" s="14" customFormat="1" ht="11.25">
      <c r="B223" s="223"/>
      <c r="C223" s="224"/>
      <c r="D223" s="198" t="s">
        <v>167</v>
      </c>
      <c r="E223" s="225" t="s">
        <v>1</v>
      </c>
      <c r="F223" s="226" t="s">
        <v>169</v>
      </c>
      <c r="G223" s="224"/>
      <c r="H223" s="227">
        <v>24.37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167</v>
      </c>
      <c r="AU223" s="233" t="s">
        <v>85</v>
      </c>
      <c r="AV223" s="14" t="s">
        <v>152</v>
      </c>
      <c r="AW223" s="14" t="s">
        <v>32</v>
      </c>
      <c r="AX223" s="14" t="s">
        <v>8</v>
      </c>
      <c r="AY223" s="233" t="s">
        <v>145</v>
      </c>
    </row>
    <row r="224" spans="1:65" s="2" customFormat="1" ht="21.75" customHeight="1">
      <c r="A224" s="34"/>
      <c r="B224" s="35"/>
      <c r="C224" s="203" t="s">
        <v>289</v>
      </c>
      <c r="D224" s="203" t="s">
        <v>155</v>
      </c>
      <c r="E224" s="204" t="s">
        <v>957</v>
      </c>
      <c r="F224" s="205" t="s">
        <v>958</v>
      </c>
      <c r="G224" s="206" t="s">
        <v>373</v>
      </c>
      <c r="H224" s="207">
        <v>627.9</v>
      </c>
      <c r="I224" s="208"/>
      <c r="J224" s="207">
        <f>ROUND(I224*H224,0)</f>
        <v>0</v>
      </c>
      <c r="K224" s="205" t="s">
        <v>1</v>
      </c>
      <c r="L224" s="209"/>
      <c r="M224" s="210" t="s">
        <v>1</v>
      </c>
      <c r="N224" s="211" t="s">
        <v>41</v>
      </c>
      <c r="O224" s="71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227</v>
      </c>
      <c r="AT224" s="196" t="s">
        <v>155</v>
      </c>
      <c r="AU224" s="196" t="s">
        <v>85</v>
      </c>
      <c r="AY224" s="17" t="s">
        <v>145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</v>
      </c>
      <c r="BK224" s="197">
        <f>ROUND(I224*H224,0)</f>
        <v>0</v>
      </c>
      <c r="BL224" s="17" t="s">
        <v>190</v>
      </c>
      <c r="BM224" s="196" t="s">
        <v>281</v>
      </c>
    </row>
    <row r="225" spans="1:65" s="2" customFormat="1" ht="39">
      <c r="A225" s="34"/>
      <c r="B225" s="35"/>
      <c r="C225" s="36"/>
      <c r="D225" s="198" t="s">
        <v>153</v>
      </c>
      <c r="E225" s="36"/>
      <c r="F225" s="199" t="s">
        <v>959</v>
      </c>
      <c r="G225" s="36"/>
      <c r="H225" s="36"/>
      <c r="I225" s="200"/>
      <c r="J225" s="36"/>
      <c r="K225" s="36"/>
      <c r="L225" s="39"/>
      <c r="M225" s="201"/>
      <c r="N225" s="202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153</v>
      </c>
      <c r="AU225" s="17" t="s">
        <v>85</v>
      </c>
    </row>
    <row r="226" spans="1:65" s="2" customFormat="1" ht="16.5" customHeight="1">
      <c r="A226" s="34"/>
      <c r="B226" s="35"/>
      <c r="C226" s="186" t="s">
        <v>366</v>
      </c>
      <c r="D226" s="186" t="s">
        <v>148</v>
      </c>
      <c r="E226" s="187" t="s">
        <v>960</v>
      </c>
      <c r="F226" s="188" t="s">
        <v>961</v>
      </c>
      <c r="G226" s="189" t="s">
        <v>158</v>
      </c>
      <c r="H226" s="190">
        <v>8</v>
      </c>
      <c r="I226" s="191"/>
      <c r="J226" s="190">
        <f>ROUND(I226*H226,0)</f>
        <v>0</v>
      </c>
      <c r="K226" s="188" t="s">
        <v>1</v>
      </c>
      <c r="L226" s="39"/>
      <c r="M226" s="192" t="s">
        <v>1</v>
      </c>
      <c r="N226" s="193" t="s">
        <v>41</v>
      </c>
      <c r="O226" s="71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190</v>
      </c>
      <c r="AT226" s="196" t="s">
        <v>148</v>
      </c>
      <c r="AU226" s="196" t="s">
        <v>85</v>
      </c>
      <c r="AY226" s="17" t="s">
        <v>145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7" t="s">
        <v>8</v>
      </c>
      <c r="BK226" s="197">
        <f>ROUND(I226*H226,0)</f>
        <v>0</v>
      </c>
      <c r="BL226" s="17" t="s">
        <v>190</v>
      </c>
      <c r="BM226" s="196" t="s">
        <v>287</v>
      </c>
    </row>
    <row r="227" spans="1:65" s="2" customFormat="1" ht="11.25">
      <c r="A227" s="34"/>
      <c r="B227" s="35"/>
      <c r="C227" s="36"/>
      <c r="D227" s="198" t="s">
        <v>153</v>
      </c>
      <c r="E227" s="36"/>
      <c r="F227" s="199" t="s">
        <v>961</v>
      </c>
      <c r="G227" s="36"/>
      <c r="H227" s="36"/>
      <c r="I227" s="200"/>
      <c r="J227" s="36"/>
      <c r="K227" s="36"/>
      <c r="L227" s="39"/>
      <c r="M227" s="201"/>
      <c r="N227" s="202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153</v>
      </c>
      <c r="AU227" s="17" t="s">
        <v>85</v>
      </c>
    </row>
    <row r="228" spans="1:65" s="2" customFormat="1" ht="24.2" customHeight="1">
      <c r="A228" s="34"/>
      <c r="B228" s="35"/>
      <c r="C228" s="186" t="s">
        <v>222</v>
      </c>
      <c r="D228" s="186" t="s">
        <v>148</v>
      </c>
      <c r="E228" s="187" t="s">
        <v>863</v>
      </c>
      <c r="F228" s="188" t="s">
        <v>864</v>
      </c>
      <c r="G228" s="189" t="s">
        <v>496</v>
      </c>
      <c r="H228" s="191"/>
      <c r="I228" s="191"/>
      <c r="J228" s="190">
        <f>ROUND(I228*H228,0)</f>
        <v>0</v>
      </c>
      <c r="K228" s="188" t="s">
        <v>176</v>
      </c>
      <c r="L228" s="39"/>
      <c r="M228" s="192" t="s">
        <v>1</v>
      </c>
      <c r="N228" s="193" t="s">
        <v>41</v>
      </c>
      <c r="O228" s="71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190</v>
      </c>
      <c r="AT228" s="196" t="s">
        <v>148</v>
      </c>
      <c r="AU228" s="196" t="s">
        <v>85</v>
      </c>
      <c r="AY228" s="17" t="s">
        <v>145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</v>
      </c>
      <c r="BK228" s="197">
        <f>ROUND(I228*H228,0)</f>
        <v>0</v>
      </c>
      <c r="BL228" s="17" t="s">
        <v>190</v>
      </c>
      <c r="BM228" s="196" t="s">
        <v>292</v>
      </c>
    </row>
    <row r="229" spans="1:65" s="2" customFormat="1" ht="29.25">
      <c r="A229" s="34"/>
      <c r="B229" s="35"/>
      <c r="C229" s="36"/>
      <c r="D229" s="198" t="s">
        <v>153</v>
      </c>
      <c r="E229" s="36"/>
      <c r="F229" s="199" t="s">
        <v>866</v>
      </c>
      <c r="G229" s="36"/>
      <c r="H229" s="36"/>
      <c r="I229" s="200"/>
      <c r="J229" s="36"/>
      <c r="K229" s="36"/>
      <c r="L229" s="39"/>
      <c r="M229" s="201"/>
      <c r="N229" s="202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153</v>
      </c>
      <c r="AU229" s="17" t="s">
        <v>85</v>
      </c>
    </row>
    <row r="230" spans="1:65" s="12" customFormat="1" ht="22.9" customHeight="1">
      <c r="B230" s="170"/>
      <c r="C230" s="171"/>
      <c r="D230" s="172" t="s">
        <v>75</v>
      </c>
      <c r="E230" s="184" t="s">
        <v>962</v>
      </c>
      <c r="F230" s="184" t="s">
        <v>963</v>
      </c>
      <c r="G230" s="171"/>
      <c r="H230" s="171"/>
      <c r="I230" s="174"/>
      <c r="J230" s="185">
        <f>BK230</f>
        <v>0</v>
      </c>
      <c r="K230" s="171"/>
      <c r="L230" s="176"/>
      <c r="M230" s="177"/>
      <c r="N230" s="178"/>
      <c r="O230" s="178"/>
      <c r="P230" s="179">
        <f>SUM(P231:P244)</f>
        <v>0</v>
      </c>
      <c r="Q230" s="178"/>
      <c r="R230" s="179">
        <f>SUM(R231:R244)</f>
        <v>0</v>
      </c>
      <c r="S230" s="178"/>
      <c r="T230" s="180">
        <f>SUM(T231:T244)</f>
        <v>0</v>
      </c>
      <c r="AR230" s="181" t="s">
        <v>85</v>
      </c>
      <c r="AT230" s="182" t="s">
        <v>75</v>
      </c>
      <c r="AU230" s="182" t="s">
        <v>8</v>
      </c>
      <c r="AY230" s="181" t="s">
        <v>145</v>
      </c>
      <c r="BK230" s="183">
        <f>SUM(BK231:BK244)</f>
        <v>0</v>
      </c>
    </row>
    <row r="231" spans="1:65" s="2" customFormat="1" ht="24.2" customHeight="1">
      <c r="A231" s="34"/>
      <c r="B231" s="35"/>
      <c r="C231" s="186" t="s">
        <v>297</v>
      </c>
      <c r="D231" s="186" t="s">
        <v>148</v>
      </c>
      <c r="E231" s="187" t="s">
        <v>964</v>
      </c>
      <c r="F231" s="188" t="s">
        <v>965</v>
      </c>
      <c r="G231" s="189" t="s">
        <v>151</v>
      </c>
      <c r="H231" s="190">
        <v>40.1</v>
      </c>
      <c r="I231" s="191"/>
      <c r="J231" s="190">
        <f>ROUND(I231*H231,0)</f>
        <v>0</v>
      </c>
      <c r="K231" s="188" t="s">
        <v>176</v>
      </c>
      <c r="L231" s="39"/>
      <c r="M231" s="192" t="s">
        <v>1</v>
      </c>
      <c r="N231" s="193" t="s">
        <v>41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190</v>
      </c>
      <c r="AT231" s="196" t="s">
        <v>148</v>
      </c>
      <c r="AU231" s="196" t="s">
        <v>85</v>
      </c>
      <c r="AY231" s="17" t="s">
        <v>145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</v>
      </c>
      <c r="BK231" s="197">
        <f>ROUND(I231*H231,0)</f>
        <v>0</v>
      </c>
      <c r="BL231" s="17" t="s">
        <v>190</v>
      </c>
      <c r="BM231" s="196" t="s">
        <v>296</v>
      </c>
    </row>
    <row r="232" spans="1:65" s="2" customFormat="1" ht="19.5">
      <c r="A232" s="34"/>
      <c r="B232" s="35"/>
      <c r="C232" s="36"/>
      <c r="D232" s="198" t="s">
        <v>153</v>
      </c>
      <c r="E232" s="36"/>
      <c r="F232" s="199" t="s">
        <v>966</v>
      </c>
      <c r="G232" s="36"/>
      <c r="H232" s="36"/>
      <c r="I232" s="200"/>
      <c r="J232" s="36"/>
      <c r="K232" s="36"/>
      <c r="L232" s="39"/>
      <c r="M232" s="201"/>
      <c r="N232" s="202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153</v>
      </c>
      <c r="AU232" s="17" t="s">
        <v>85</v>
      </c>
    </row>
    <row r="233" spans="1:65" s="13" customFormat="1" ht="11.25">
      <c r="B233" s="212"/>
      <c r="C233" s="213"/>
      <c r="D233" s="198" t="s">
        <v>167</v>
      </c>
      <c r="E233" s="214" t="s">
        <v>1</v>
      </c>
      <c r="F233" s="215" t="s">
        <v>967</v>
      </c>
      <c r="G233" s="213"/>
      <c r="H233" s="216">
        <v>40.1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167</v>
      </c>
      <c r="AU233" s="222" t="s">
        <v>85</v>
      </c>
      <c r="AV233" s="13" t="s">
        <v>85</v>
      </c>
      <c r="AW233" s="13" t="s">
        <v>32</v>
      </c>
      <c r="AX233" s="13" t="s">
        <v>76</v>
      </c>
      <c r="AY233" s="222" t="s">
        <v>145</v>
      </c>
    </row>
    <row r="234" spans="1:65" s="14" customFormat="1" ht="11.25">
      <c r="B234" s="223"/>
      <c r="C234" s="224"/>
      <c r="D234" s="198" t="s">
        <v>167</v>
      </c>
      <c r="E234" s="225" t="s">
        <v>1</v>
      </c>
      <c r="F234" s="226" t="s">
        <v>169</v>
      </c>
      <c r="G234" s="224"/>
      <c r="H234" s="227">
        <v>40.1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167</v>
      </c>
      <c r="AU234" s="233" t="s">
        <v>85</v>
      </c>
      <c r="AV234" s="14" t="s">
        <v>152</v>
      </c>
      <c r="AW234" s="14" t="s">
        <v>32</v>
      </c>
      <c r="AX234" s="14" t="s">
        <v>8</v>
      </c>
      <c r="AY234" s="233" t="s">
        <v>145</v>
      </c>
    </row>
    <row r="235" spans="1:65" s="2" customFormat="1" ht="24.2" customHeight="1">
      <c r="A235" s="34"/>
      <c r="B235" s="35"/>
      <c r="C235" s="203" t="s">
        <v>227</v>
      </c>
      <c r="D235" s="203" t="s">
        <v>155</v>
      </c>
      <c r="E235" s="204" t="s">
        <v>968</v>
      </c>
      <c r="F235" s="205" t="s">
        <v>969</v>
      </c>
      <c r="G235" s="206" t="s">
        <v>286</v>
      </c>
      <c r="H235" s="207">
        <v>284.52</v>
      </c>
      <c r="I235" s="208"/>
      <c r="J235" s="207">
        <f>ROUND(I235*H235,0)</f>
        <v>0</v>
      </c>
      <c r="K235" s="205" t="s">
        <v>176</v>
      </c>
      <c r="L235" s="209"/>
      <c r="M235" s="210" t="s">
        <v>1</v>
      </c>
      <c r="N235" s="211" t="s">
        <v>41</v>
      </c>
      <c r="O235" s="71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227</v>
      </c>
      <c r="AT235" s="196" t="s">
        <v>155</v>
      </c>
      <c r="AU235" s="196" t="s">
        <v>85</v>
      </c>
      <c r="AY235" s="17" t="s">
        <v>145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7" t="s">
        <v>8</v>
      </c>
      <c r="BK235" s="197">
        <f>ROUND(I235*H235,0)</f>
        <v>0</v>
      </c>
      <c r="BL235" s="17" t="s">
        <v>190</v>
      </c>
      <c r="BM235" s="196" t="s">
        <v>300</v>
      </c>
    </row>
    <row r="236" spans="1:65" s="2" customFormat="1" ht="19.5">
      <c r="A236" s="34"/>
      <c r="B236" s="35"/>
      <c r="C236" s="36"/>
      <c r="D236" s="198" t="s">
        <v>153</v>
      </c>
      <c r="E236" s="36"/>
      <c r="F236" s="199" t="s">
        <v>969</v>
      </c>
      <c r="G236" s="36"/>
      <c r="H236" s="36"/>
      <c r="I236" s="200"/>
      <c r="J236" s="36"/>
      <c r="K236" s="36"/>
      <c r="L236" s="39"/>
      <c r="M236" s="201"/>
      <c r="N236" s="202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153</v>
      </c>
      <c r="AU236" s="17" t="s">
        <v>85</v>
      </c>
    </row>
    <row r="237" spans="1:65" s="2" customFormat="1" ht="24.2" customHeight="1">
      <c r="A237" s="34"/>
      <c r="B237" s="35"/>
      <c r="C237" s="186" t="s">
        <v>308</v>
      </c>
      <c r="D237" s="186" t="s">
        <v>148</v>
      </c>
      <c r="E237" s="187" t="s">
        <v>970</v>
      </c>
      <c r="F237" s="188" t="s">
        <v>971</v>
      </c>
      <c r="G237" s="189" t="s">
        <v>151</v>
      </c>
      <c r="H237" s="190">
        <v>7.83</v>
      </c>
      <c r="I237" s="191"/>
      <c r="J237" s="190">
        <f>ROUND(I237*H237,0)</f>
        <v>0</v>
      </c>
      <c r="K237" s="188" t="s">
        <v>176</v>
      </c>
      <c r="L237" s="39"/>
      <c r="M237" s="192" t="s">
        <v>1</v>
      </c>
      <c r="N237" s="193" t="s">
        <v>41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190</v>
      </c>
      <c r="AT237" s="196" t="s">
        <v>148</v>
      </c>
      <c r="AU237" s="196" t="s">
        <v>85</v>
      </c>
      <c r="AY237" s="17" t="s">
        <v>145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</v>
      </c>
      <c r="BK237" s="197">
        <f>ROUND(I237*H237,0)</f>
        <v>0</v>
      </c>
      <c r="BL237" s="17" t="s">
        <v>190</v>
      </c>
      <c r="BM237" s="196" t="s">
        <v>305</v>
      </c>
    </row>
    <row r="238" spans="1:65" s="2" customFormat="1" ht="19.5">
      <c r="A238" s="34"/>
      <c r="B238" s="35"/>
      <c r="C238" s="36"/>
      <c r="D238" s="198" t="s">
        <v>153</v>
      </c>
      <c r="E238" s="36"/>
      <c r="F238" s="199" t="s">
        <v>972</v>
      </c>
      <c r="G238" s="36"/>
      <c r="H238" s="36"/>
      <c r="I238" s="200"/>
      <c r="J238" s="36"/>
      <c r="K238" s="36"/>
      <c r="L238" s="39"/>
      <c r="M238" s="201"/>
      <c r="N238" s="202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153</v>
      </c>
      <c r="AU238" s="17" t="s">
        <v>85</v>
      </c>
    </row>
    <row r="239" spans="1:65" s="2" customFormat="1" ht="37.9" customHeight="1">
      <c r="A239" s="34"/>
      <c r="B239" s="35"/>
      <c r="C239" s="203" t="s">
        <v>228</v>
      </c>
      <c r="D239" s="203" t="s">
        <v>155</v>
      </c>
      <c r="E239" s="204" t="s">
        <v>973</v>
      </c>
      <c r="F239" s="205" t="s">
        <v>974</v>
      </c>
      <c r="G239" s="206" t="s">
        <v>165</v>
      </c>
      <c r="H239" s="207">
        <v>37.590000000000003</v>
      </c>
      <c r="I239" s="208"/>
      <c r="J239" s="207">
        <f>ROUND(I239*H239,0)</f>
        <v>0</v>
      </c>
      <c r="K239" s="205" t="s">
        <v>176</v>
      </c>
      <c r="L239" s="209"/>
      <c r="M239" s="210" t="s">
        <v>1</v>
      </c>
      <c r="N239" s="211" t="s">
        <v>41</v>
      </c>
      <c r="O239" s="71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227</v>
      </c>
      <c r="AT239" s="196" t="s">
        <v>155</v>
      </c>
      <c r="AU239" s="196" t="s">
        <v>85</v>
      </c>
      <c r="AY239" s="17" t="s">
        <v>145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7" t="s">
        <v>8</v>
      </c>
      <c r="BK239" s="197">
        <f>ROUND(I239*H239,0)</f>
        <v>0</v>
      </c>
      <c r="BL239" s="17" t="s">
        <v>190</v>
      </c>
      <c r="BM239" s="196" t="s">
        <v>311</v>
      </c>
    </row>
    <row r="240" spans="1:65" s="2" customFormat="1" ht="19.5">
      <c r="A240" s="34"/>
      <c r="B240" s="35"/>
      <c r="C240" s="36"/>
      <c r="D240" s="198" t="s">
        <v>153</v>
      </c>
      <c r="E240" s="36"/>
      <c r="F240" s="199" t="s">
        <v>974</v>
      </c>
      <c r="G240" s="36"/>
      <c r="H240" s="36"/>
      <c r="I240" s="200"/>
      <c r="J240" s="36"/>
      <c r="K240" s="36"/>
      <c r="L240" s="39"/>
      <c r="M240" s="201"/>
      <c r="N240" s="202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85</v>
      </c>
    </row>
    <row r="241" spans="1:65" s="2" customFormat="1" ht="37.9" customHeight="1">
      <c r="A241" s="34"/>
      <c r="B241" s="35"/>
      <c r="C241" s="186" t="s">
        <v>318</v>
      </c>
      <c r="D241" s="186" t="s">
        <v>148</v>
      </c>
      <c r="E241" s="187" t="s">
        <v>975</v>
      </c>
      <c r="F241" s="188" t="s">
        <v>976</v>
      </c>
      <c r="G241" s="189" t="s">
        <v>165</v>
      </c>
      <c r="H241" s="190">
        <v>32.54</v>
      </c>
      <c r="I241" s="191"/>
      <c r="J241" s="190">
        <f>ROUND(I241*H241,0)</f>
        <v>0</v>
      </c>
      <c r="K241" s="188" t="s">
        <v>176</v>
      </c>
      <c r="L241" s="39"/>
      <c r="M241" s="192" t="s">
        <v>1</v>
      </c>
      <c r="N241" s="193" t="s">
        <v>41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190</v>
      </c>
      <c r="AT241" s="196" t="s">
        <v>148</v>
      </c>
      <c r="AU241" s="196" t="s">
        <v>85</v>
      </c>
      <c r="AY241" s="17" t="s">
        <v>145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</v>
      </c>
      <c r="BK241" s="197">
        <f>ROUND(I241*H241,0)</f>
        <v>0</v>
      </c>
      <c r="BL241" s="17" t="s">
        <v>190</v>
      </c>
      <c r="BM241" s="196" t="s">
        <v>315</v>
      </c>
    </row>
    <row r="242" spans="1:65" s="2" customFormat="1" ht="39">
      <c r="A242" s="34"/>
      <c r="B242" s="35"/>
      <c r="C242" s="36"/>
      <c r="D242" s="198" t="s">
        <v>153</v>
      </c>
      <c r="E242" s="36"/>
      <c r="F242" s="199" t="s">
        <v>977</v>
      </c>
      <c r="G242" s="36"/>
      <c r="H242" s="36"/>
      <c r="I242" s="200"/>
      <c r="J242" s="36"/>
      <c r="K242" s="36"/>
      <c r="L242" s="39"/>
      <c r="M242" s="201"/>
      <c r="N242" s="202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153</v>
      </c>
      <c r="AU242" s="17" t="s">
        <v>85</v>
      </c>
    </row>
    <row r="243" spans="1:65" s="2" customFormat="1" ht="24.2" customHeight="1">
      <c r="A243" s="34"/>
      <c r="B243" s="35"/>
      <c r="C243" s="186" t="s">
        <v>232</v>
      </c>
      <c r="D243" s="186" t="s">
        <v>148</v>
      </c>
      <c r="E243" s="187" t="s">
        <v>978</v>
      </c>
      <c r="F243" s="188" t="s">
        <v>979</v>
      </c>
      <c r="G243" s="189" t="s">
        <v>165</v>
      </c>
      <c r="H243" s="190">
        <v>32.54</v>
      </c>
      <c r="I243" s="191"/>
      <c r="J243" s="190">
        <f>ROUND(I243*H243,0)</f>
        <v>0</v>
      </c>
      <c r="K243" s="188" t="s">
        <v>176</v>
      </c>
      <c r="L243" s="39"/>
      <c r="M243" s="192" t="s">
        <v>1</v>
      </c>
      <c r="N243" s="193" t="s">
        <v>41</v>
      </c>
      <c r="O243" s="71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190</v>
      </c>
      <c r="AT243" s="196" t="s">
        <v>148</v>
      </c>
      <c r="AU243" s="196" t="s">
        <v>85</v>
      </c>
      <c r="AY243" s="17" t="s">
        <v>145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</v>
      </c>
      <c r="BK243" s="197">
        <f>ROUND(I243*H243,0)</f>
        <v>0</v>
      </c>
      <c r="BL243" s="17" t="s">
        <v>190</v>
      </c>
      <c r="BM243" s="196" t="s">
        <v>321</v>
      </c>
    </row>
    <row r="244" spans="1:65" s="2" customFormat="1" ht="19.5">
      <c r="A244" s="34"/>
      <c r="B244" s="35"/>
      <c r="C244" s="36"/>
      <c r="D244" s="198" t="s">
        <v>153</v>
      </c>
      <c r="E244" s="36"/>
      <c r="F244" s="199" t="s">
        <v>980</v>
      </c>
      <c r="G244" s="36"/>
      <c r="H244" s="36"/>
      <c r="I244" s="200"/>
      <c r="J244" s="36"/>
      <c r="K244" s="36"/>
      <c r="L244" s="39"/>
      <c r="M244" s="201"/>
      <c r="N244" s="202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153</v>
      </c>
      <c r="AU244" s="17" t="s">
        <v>85</v>
      </c>
    </row>
    <row r="245" spans="1:65" s="12" customFormat="1" ht="22.9" customHeight="1">
      <c r="B245" s="170"/>
      <c r="C245" s="171"/>
      <c r="D245" s="172" t="s">
        <v>75</v>
      </c>
      <c r="E245" s="184" t="s">
        <v>981</v>
      </c>
      <c r="F245" s="184" t="s">
        <v>982</v>
      </c>
      <c r="G245" s="171"/>
      <c r="H245" s="171"/>
      <c r="I245" s="174"/>
      <c r="J245" s="185">
        <f>BK245</f>
        <v>0</v>
      </c>
      <c r="K245" s="171"/>
      <c r="L245" s="176"/>
      <c r="M245" s="177"/>
      <c r="N245" s="178"/>
      <c r="O245" s="178"/>
      <c r="P245" s="179">
        <f>SUM(P246:P249)</f>
        <v>0</v>
      </c>
      <c r="Q245" s="178"/>
      <c r="R245" s="179">
        <f>SUM(R246:R249)</f>
        <v>0</v>
      </c>
      <c r="S245" s="178"/>
      <c r="T245" s="180">
        <f>SUM(T246:T249)</f>
        <v>0</v>
      </c>
      <c r="AR245" s="181" t="s">
        <v>85</v>
      </c>
      <c r="AT245" s="182" t="s">
        <v>75</v>
      </c>
      <c r="AU245" s="182" t="s">
        <v>8</v>
      </c>
      <c r="AY245" s="181" t="s">
        <v>145</v>
      </c>
      <c r="BK245" s="183">
        <f>SUM(BK246:BK249)</f>
        <v>0</v>
      </c>
    </row>
    <row r="246" spans="1:65" s="2" customFormat="1" ht="24.2" customHeight="1">
      <c r="A246" s="34"/>
      <c r="B246" s="35"/>
      <c r="C246" s="186" t="s">
        <v>328</v>
      </c>
      <c r="D246" s="186" t="s">
        <v>148</v>
      </c>
      <c r="E246" s="187" t="s">
        <v>983</v>
      </c>
      <c r="F246" s="188" t="s">
        <v>984</v>
      </c>
      <c r="G246" s="189" t="s">
        <v>165</v>
      </c>
      <c r="H246" s="190">
        <v>31.03</v>
      </c>
      <c r="I246" s="191"/>
      <c r="J246" s="190">
        <f>ROUND(I246*H246,0)</f>
        <v>0</v>
      </c>
      <c r="K246" s="188" t="s">
        <v>176</v>
      </c>
      <c r="L246" s="39"/>
      <c r="M246" s="192" t="s">
        <v>1</v>
      </c>
      <c r="N246" s="193" t="s">
        <v>41</v>
      </c>
      <c r="O246" s="71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6" t="s">
        <v>190</v>
      </c>
      <c r="AT246" s="196" t="s">
        <v>148</v>
      </c>
      <c r="AU246" s="196" t="s">
        <v>85</v>
      </c>
      <c r="AY246" s="17" t="s">
        <v>145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7" t="s">
        <v>8</v>
      </c>
      <c r="BK246" s="197">
        <f>ROUND(I246*H246,0)</f>
        <v>0</v>
      </c>
      <c r="BL246" s="17" t="s">
        <v>190</v>
      </c>
      <c r="BM246" s="196" t="s">
        <v>326</v>
      </c>
    </row>
    <row r="247" spans="1:65" s="2" customFormat="1" ht="11.25">
      <c r="A247" s="34"/>
      <c r="B247" s="35"/>
      <c r="C247" s="36"/>
      <c r="D247" s="198" t="s">
        <v>153</v>
      </c>
      <c r="E247" s="36"/>
      <c r="F247" s="199" t="s">
        <v>985</v>
      </c>
      <c r="G247" s="36"/>
      <c r="H247" s="36"/>
      <c r="I247" s="200"/>
      <c r="J247" s="36"/>
      <c r="K247" s="36"/>
      <c r="L247" s="39"/>
      <c r="M247" s="201"/>
      <c r="N247" s="202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153</v>
      </c>
      <c r="AU247" s="17" t="s">
        <v>85</v>
      </c>
    </row>
    <row r="248" spans="1:65" s="2" customFormat="1" ht="21.75" customHeight="1">
      <c r="A248" s="34"/>
      <c r="B248" s="35"/>
      <c r="C248" s="186" t="s">
        <v>236</v>
      </c>
      <c r="D248" s="186" t="s">
        <v>148</v>
      </c>
      <c r="E248" s="187" t="s">
        <v>986</v>
      </c>
      <c r="F248" s="188" t="s">
        <v>987</v>
      </c>
      <c r="G248" s="189" t="s">
        <v>151</v>
      </c>
      <c r="H248" s="190">
        <v>39.549999999999997</v>
      </c>
      <c r="I248" s="191"/>
      <c r="J248" s="190">
        <f>ROUND(I248*H248,0)</f>
        <v>0</v>
      </c>
      <c r="K248" s="188" t="s">
        <v>176</v>
      </c>
      <c r="L248" s="39"/>
      <c r="M248" s="192" t="s">
        <v>1</v>
      </c>
      <c r="N248" s="193" t="s">
        <v>41</v>
      </c>
      <c r="O248" s="71"/>
      <c r="P248" s="194">
        <f>O248*H248</f>
        <v>0</v>
      </c>
      <c r="Q248" s="194">
        <v>0</v>
      </c>
      <c r="R248" s="194">
        <f>Q248*H248</f>
        <v>0</v>
      </c>
      <c r="S248" s="194">
        <v>0</v>
      </c>
      <c r="T248" s="19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6" t="s">
        <v>190</v>
      </c>
      <c r="AT248" s="196" t="s">
        <v>148</v>
      </c>
      <c r="AU248" s="196" t="s">
        <v>85</v>
      </c>
      <c r="AY248" s="17" t="s">
        <v>145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7" t="s">
        <v>8</v>
      </c>
      <c r="BK248" s="197">
        <f>ROUND(I248*H248,0)</f>
        <v>0</v>
      </c>
      <c r="BL248" s="17" t="s">
        <v>190</v>
      </c>
      <c r="BM248" s="196" t="s">
        <v>331</v>
      </c>
    </row>
    <row r="249" spans="1:65" s="2" customFormat="1" ht="11.25">
      <c r="A249" s="34"/>
      <c r="B249" s="35"/>
      <c r="C249" s="36"/>
      <c r="D249" s="198" t="s">
        <v>153</v>
      </c>
      <c r="E249" s="36"/>
      <c r="F249" s="199" t="s">
        <v>988</v>
      </c>
      <c r="G249" s="36"/>
      <c r="H249" s="36"/>
      <c r="I249" s="200"/>
      <c r="J249" s="36"/>
      <c r="K249" s="36"/>
      <c r="L249" s="39"/>
      <c r="M249" s="201"/>
      <c r="N249" s="202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153</v>
      </c>
      <c r="AU249" s="17" t="s">
        <v>85</v>
      </c>
    </row>
    <row r="250" spans="1:65" s="12" customFormat="1" ht="22.9" customHeight="1">
      <c r="B250" s="170"/>
      <c r="C250" s="171"/>
      <c r="D250" s="172" t="s">
        <v>75</v>
      </c>
      <c r="E250" s="184" t="s">
        <v>874</v>
      </c>
      <c r="F250" s="184" t="s">
        <v>875</v>
      </c>
      <c r="G250" s="171"/>
      <c r="H250" s="171"/>
      <c r="I250" s="174"/>
      <c r="J250" s="185">
        <f>BK250</f>
        <v>0</v>
      </c>
      <c r="K250" s="171"/>
      <c r="L250" s="176"/>
      <c r="M250" s="177"/>
      <c r="N250" s="178"/>
      <c r="O250" s="178"/>
      <c r="P250" s="179">
        <f>SUM(P251:P254)</f>
        <v>0</v>
      </c>
      <c r="Q250" s="178"/>
      <c r="R250" s="179">
        <f>SUM(R251:R254)</f>
        <v>0</v>
      </c>
      <c r="S250" s="178"/>
      <c r="T250" s="180">
        <f>SUM(T251:T254)</f>
        <v>0</v>
      </c>
      <c r="AR250" s="181" t="s">
        <v>85</v>
      </c>
      <c r="AT250" s="182" t="s">
        <v>75</v>
      </c>
      <c r="AU250" s="182" t="s">
        <v>8</v>
      </c>
      <c r="AY250" s="181" t="s">
        <v>145</v>
      </c>
      <c r="BK250" s="183">
        <f>SUM(BK251:BK254)</f>
        <v>0</v>
      </c>
    </row>
    <row r="251" spans="1:65" s="2" customFormat="1" ht="16.5" customHeight="1">
      <c r="A251" s="34"/>
      <c r="B251" s="35"/>
      <c r="C251" s="186" t="s">
        <v>339</v>
      </c>
      <c r="D251" s="186" t="s">
        <v>148</v>
      </c>
      <c r="E251" s="187" t="s">
        <v>876</v>
      </c>
      <c r="F251" s="188" t="s">
        <v>989</v>
      </c>
      <c r="G251" s="189" t="s">
        <v>165</v>
      </c>
      <c r="H251" s="190">
        <v>27.09</v>
      </c>
      <c r="I251" s="191"/>
      <c r="J251" s="190">
        <f>ROUND(I251*H251,0)</f>
        <v>0</v>
      </c>
      <c r="K251" s="188" t="s">
        <v>1</v>
      </c>
      <c r="L251" s="39"/>
      <c r="M251" s="192" t="s">
        <v>1</v>
      </c>
      <c r="N251" s="193" t="s">
        <v>41</v>
      </c>
      <c r="O251" s="71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6" t="s">
        <v>190</v>
      </c>
      <c r="AT251" s="196" t="s">
        <v>148</v>
      </c>
      <c r="AU251" s="196" t="s">
        <v>85</v>
      </c>
      <c r="AY251" s="17" t="s">
        <v>145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7" t="s">
        <v>8</v>
      </c>
      <c r="BK251" s="197">
        <f>ROUND(I251*H251,0)</f>
        <v>0</v>
      </c>
      <c r="BL251" s="17" t="s">
        <v>190</v>
      </c>
      <c r="BM251" s="196" t="s">
        <v>336</v>
      </c>
    </row>
    <row r="252" spans="1:65" s="2" customFormat="1" ht="11.25">
      <c r="A252" s="34"/>
      <c r="B252" s="35"/>
      <c r="C252" s="36"/>
      <c r="D252" s="198" t="s">
        <v>153</v>
      </c>
      <c r="E252" s="36"/>
      <c r="F252" s="199" t="s">
        <v>989</v>
      </c>
      <c r="G252" s="36"/>
      <c r="H252" s="36"/>
      <c r="I252" s="200"/>
      <c r="J252" s="36"/>
      <c r="K252" s="36"/>
      <c r="L252" s="39"/>
      <c r="M252" s="201"/>
      <c r="N252" s="202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153</v>
      </c>
      <c r="AU252" s="17" t="s">
        <v>85</v>
      </c>
    </row>
    <row r="253" spans="1:65" s="2" customFormat="1" ht="24.2" customHeight="1">
      <c r="A253" s="34"/>
      <c r="B253" s="35"/>
      <c r="C253" s="186" t="s">
        <v>241</v>
      </c>
      <c r="D253" s="186" t="s">
        <v>148</v>
      </c>
      <c r="E253" s="187" t="s">
        <v>990</v>
      </c>
      <c r="F253" s="188" t="s">
        <v>991</v>
      </c>
      <c r="G253" s="189" t="s">
        <v>165</v>
      </c>
      <c r="H253" s="190">
        <v>2.42</v>
      </c>
      <c r="I253" s="191"/>
      <c r="J253" s="190">
        <f>ROUND(I253*H253,0)</f>
        <v>0</v>
      </c>
      <c r="K253" s="188" t="s">
        <v>176</v>
      </c>
      <c r="L253" s="39"/>
      <c r="M253" s="192" t="s">
        <v>1</v>
      </c>
      <c r="N253" s="193" t="s">
        <v>41</v>
      </c>
      <c r="O253" s="71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6" t="s">
        <v>190</v>
      </c>
      <c r="AT253" s="196" t="s">
        <v>148</v>
      </c>
      <c r="AU253" s="196" t="s">
        <v>85</v>
      </c>
      <c r="AY253" s="17" t="s">
        <v>145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7" t="s">
        <v>8</v>
      </c>
      <c r="BK253" s="197">
        <f>ROUND(I253*H253,0)</f>
        <v>0</v>
      </c>
      <c r="BL253" s="17" t="s">
        <v>190</v>
      </c>
      <c r="BM253" s="196" t="s">
        <v>342</v>
      </c>
    </row>
    <row r="254" spans="1:65" s="2" customFormat="1" ht="19.5">
      <c r="A254" s="34"/>
      <c r="B254" s="35"/>
      <c r="C254" s="36"/>
      <c r="D254" s="198" t="s">
        <v>153</v>
      </c>
      <c r="E254" s="36"/>
      <c r="F254" s="199" t="s">
        <v>992</v>
      </c>
      <c r="G254" s="36"/>
      <c r="H254" s="36"/>
      <c r="I254" s="200"/>
      <c r="J254" s="36"/>
      <c r="K254" s="36"/>
      <c r="L254" s="39"/>
      <c r="M254" s="201"/>
      <c r="N254" s="202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153</v>
      </c>
      <c r="AU254" s="17" t="s">
        <v>85</v>
      </c>
    </row>
    <row r="255" spans="1:65" s="12" customFormat="1" ht="22.9" customHeight="1">
      <c r="B255" s="170"/>
      <c r="C255" s="171"/>
      <c r="D255" s="172" t="s">
        <v>75</v>
      </c>
      <c r="E255" s="184" t="s">
        <v>993</v>
      </c>
      <c r="F255" s="184" t="s">
        <v>994</v>
      </c>
      <c r="G255" s="171"/>
      <c r="H255" s="171"/>
      <c r="I255" s="174"/>
      <c r="J255" s="185">
        <f>BK255</f>
        <v>0</v>
      </c>
      <c r="K255" s="171"/>
      <c r="L255" s="176"/>
      <c r="M255" s="177"/>
      <c r="N255" s="178"/>
      <c r="O255" s="178"/>
      <c r="P255" s="179">
        <f>SUM(P256:P259)</f>
        <v>0</v>
      </c>
      <c r="Q255" s="178"/>
      <c r="R255" s="179">
        <f>SUM(R256:R259)</f>
        <v>0</v>
      </c>
      <c r="S255" s="178"/>
      <c r="T255" s="180">
        <f>SUM(T256:T259)</f>
        <v>0</v>
      </c>
      <c r="AR255" s="181" t="s">
        <v>85</v>
      </c>
      <c r="AT255" s="182" t="s">
        <v>75</v>
      </c>
      <c r="AU255" s="182" t="s">
        <v>8</v>
      </c>
      <c r="AY255" s="181" t="s">
        <v>145</v>
      </c>
      <c r="BK255" s="183">
        <f>SUM(BK256:BK259)</f>
        <v>0</v>
      </c>
    </row>
    <row r="256" spans="1:65" s="2" customFormat="1" ht="37.9" customHeight="1">
      <c r="A256" s="34"/>
      <c r="B256" s="35"/>
      <c r="C256" s="186" t="s">
        <v>357</v>
      </c>
      <c r="D256" s="186" t="s">
        <v>148</v>
      </c>
      <c r="E256" s="187" t="s">
        <v>995</v>
      </c>
      <c r="F256" s="188" t="s">
        <v>996</v>
      </c>
      <c r="G256" s="189" t="s">
        <v>158</v>
      </c>
      <c r="H256" s="190">
        <v>2</v>
      </c>
      <c r="I256" s="191"/>
      <c r="J256" s="190">
        <f>ROUND(I256*H256,0)</f>
        <v>0</v>
      </c>
      <c r="K256" s="188" t="s">
        <v>1</v>
      </c>
      <c r="L256" s="39"/>
      <c r="M256" s="192" t="s">
        <v>1</v>
      </c>
      <c r="N256" s="193" t="s">
        <v>41</v>
      </c>
      <c r="O256" s="71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6" t="s">
        <v>190</v>
      </c>
      <c r="AT256" s="196" t="s">
        <v>148</v>
      </c>
      <c r="AU256" s="196" t="s">
        <v>85</v>
      </c>
      <c r="AY256" s="17" t="s">
        <v>145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7" t="s">
        <v>8</v>
      </c>
      <c r="BK256" s="197">
        <f>ROUND(I256*H256,0)</f>
        <v>0</v>
      </c>
      <c r="BL256" s="17" t="s">
        <v>190</v>
      </c>
      <c r="BM256" s="196" t="s">
        <v>346</v>
      </c>
    </row>
    <row r="257" spans="1:65" s="2" customFormat="1" ht="19.5">
      <c r="A257" s="34"/>
      <c r="B257" s="35"/>
      <c r="C257" s="36"/>
      <c r="D257" s="198" t="s">
        <v>153</v>
      </c>
      <c r="E257" s="36"/>
      <c r="F257" s="199" t="s">
        <v>996</v>
      </c>
      <c r="G257" s="36"/>
      <c r="H257" s="36"/>
      <c r="I257" s="200"/>
      <c r="J257" s="36"/>
      <c r="K257" s="36"/>
      <c r="L257" s="39"/>
      <c r="M257" s="201"/>
      <c r="N257" s="202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153</v>
      </c>
      <c r="AU257" s="17" t="s">
        <v>85</v>
      </c>
    </row>
    <row r="258" spans="1:65" s="2" customFormat="1" ht="24.2" customHeight="1">
      <c r="A258" s="34"/>
      <c r="B258" s="35"/>
      <c r="C258" s="186" t="s">
        <v>245</v>
      </c>
      <c r="D258" s="186" t="s">
        <v>148</v>
      </c>
      <c r="E258" s="187" t="s">
        <v>997</v>
      </c>
      <c r="F258" s="188" t="s">
        <v>998</v>
      </c>
      <c r="G258" s="189" t="s">
        <v>496</v>
      </c>
      <c r="H258" s="191"/>
      <c r="I258" s="191"/>
      <c r="J258" s="190">
        <f>ROUND(I258*H258,0)</f>
        <v>0</v>
      </c>
      <c r="K258" s="188" t="s">
        <v>176</v>
      </c>
      <c r="L258" s="39"/>
      <c r="M258" s="192" t="s">
        <v>1</v>
      </c>
      <c r="N258" s="193" t="s">
        <v>41</v>
      </c>
      <c r="O258" s="71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190</v>
      </c>
      <c r="AT258" s="196" t="s">
        <v>148</v>
      </c>
      <c r="AU258" s="196" t="s">
        <v>85</v>
      </c>
      <c r="AY258" s="17" t="s">
        <v>145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7" t="s">
        <v>8</v>
      </c>
      <c r="BK258" s="197">
        <f>ROUND(I258*H258,0)</f>
        <v>0</v>
      </c>
      <c r="BL258" s="17" t="s">
        <v>190</v>
      </c>
      <c r="BM258" s="196" t="s">
        <v>351</v>
      </c>
    </row>
    <row r="259" spans="1:65" s="2" customFormat="1" ht="29.25">
      <c r="A259" s="34"/>
      <c r="B259" s="35"/>
      <c r="C259" s="36"/>
      <c r="D259" s="198" t="s">
        <v>153</v>
      </c>
      <c r="E259" s="36"/>
      <c r="F259" s="199" t="s">
        <v>999</v>
      </c>
      <c r="G259" s="36"/>
      <c r="H259" s="36"/>
      <c r="I259" s="200"/>
      <c r="J259" s="36"/>
      <c r="K259" s="36"/>
      <c r="L259" s="39"/>
      <c r="M259" s="234"/>
      <c r="N259" s="235"/>
      <c r="O259" s="236"/>
      <c r="P259" s="236"/>
      <c r="Q259" s="236"/>
      <c r="R259" s="236"/>
      <c r="S259" s="236"/>
      <c r="T259" s="237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153</v>
      </c>
      <c r="AU259" s="17" t="s">
        <v>85</v>
      </c>
    </row>
    <row r="260" spans="1:65" s="2" customFormat="1" ht="6.95" customHeight="1">
      <c r="A260" s="3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39"/>
      <c r="M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</row>
  </sheetData>
  <sheetProtection algorithmName="SHA-512" hashValue="MRAKJEGDhoEAc+6J90G9Pkig/3jKAnMq6gnGf7ZSr+q22CXLy+Ho7dnXXlq8SgIqV1JpsiKpfnAC4XqOSKPekA==" saltValue="UF4WsvKhDyw/IxHEP2QXKVDjLb4qob71xef2so2E/YiKOToahXbjLR2pK76IzAmoqLFywq4nyc92pJvalnYgYQ==" spinCount="100000" sheet="1" objects="1" scenarios="1" formatColumns="0" formatRows="0" autoFilter="0"/>
  <autoFilter ref="C128:K25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1000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ROUND((SUM(BE125:BE287)),  2)</f>
        <v>0</v>
      </c>
      <c r="G33" s="34"/>
      <c r="H33" s="34"/>
      <c r="I33" s="124">
        <v>0.21</v>
      </c>
      <c r="J33" s="123">
        <f>ROUND(((SUM(BE125:BE287))*I33),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ROUND((SUM(BF125:BF287)),  2)</f>
        <v>0</v>
      </c>
      <c r="G34" s="34"/>
      <c r="H34" s="34"/>
      <c r="I34" s="124">
        <v>0.15</v>
      </c>
      <c r="J34" s="123">
        <f>ROUND(((SUM(BF125:BF287))*I34),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ROUND((SUM(BG125:BG287)),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ROUND((SUM(BH125:BH287)),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ROUND((SUM(BI125:BI287)),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233 - SO 233 Objekt 3021-...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1001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114</v>
      </c>
      <c r="E99" s="156"/>
      <c r="F99" s="156"/>
      <c r="G99" s="156"/>
      <c r="H99" s="156"/>
      <c r="I99" s="156"/>
      <c r="J99" s="157">
        <f>J168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115</v>
      </c>
      <c r="E100" s="156"/>
      <c r="F100" s="156"/>
      <c r="G100" s="156"/>
      <c r="H100" s="156"/>
      <c r="I100" s="156"/>
      <c r="J100" s="157">
        <f>J197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116</v>
      </c>
      <c r="E101" s="156"/>
      <c r="F101" s="156"/>
      <c r="G101" s="156"/>
      <c r="H101" s="156"/>
      <c r="I101" s="156"/>
      <c r="J101" s="157">
        <f>J236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117</v>
      </c>
      <c r="E102" s="156"/>
      <c r="F102" s="156"/>
      <c r="G102" s="156"/>
      <c r="H102" s="156"/>
      <c r="I102" s="156"/>
      <c r="J102" s="157">
        <f>J249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118</v>
      </c>
      <c r="E103" s="150"/>
      <c r="F103" s="150"/>
      <c r="G103" s="150"/>
      <c r="H103" s="150"/>
      <c r="I103" s="150"/>
      <c r="J103" s="151">
        <f>J252</f>
        <v>0</v>
      </c>
      <c r="K103" s="148"/>
      <c r="L103" s="152"/>
    </row>
    <row r="104" spans="1:31" s="10" customFormat="1" ht="19.899999999999999" customHeight="1">
      <c r="B104" s="153"/>
      <c r="C104" s="154"/>
      <c r="D104" s="155" t="s">
        <v>119</v>
      </c>
      <c r="E104" s="156"/>
      <c r="F104" s="156"/>
      <c r="G104" s="156"/>
      <c r="H104" s="156"/>
      <c r="I104" s="156"/>
      <c r="J104" s="157">
        <f>J253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889</v>
      </c>
      <c r="E105" s="156"/>
      <c r="F105" s="156"/>
      <c r="G105" s="156"/>
      <c r="H105" s="156"/>
      <c r="I105" s="156"/>
      <c r="J105" s="157">
        <f>J272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130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6.25" customHeight="1">
      <c r="A115" s="34"/>
      <c r="B115" s="35"/>
      <c r="C115" s="36"/>
      <c r="D115" s="36"/>
      <c r="E115" s="299" t="str">
        <f>E7</f>
        <v>7920-20 - 7920 - 20 Dubina u Ostravy stavební úpravy bytových domů Dr. Šavrdy, vchod 3021-9 (zadání)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105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51" t="str">
        <f>E9</f>
        <v>233 - SO 233 Objekt 3021-...</v>
      </c>
      <c r="F117" s="301"/>
      <c r="G117" s="301"/>
      <c r="H117" s="30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F12</f>
        <v xml:space="preserve"> </v>
      </c>
      <c r="G119" s="36"/>
      <c r="H119" s="36"/>
      <c r="I119" s="29" t="s">
        <v>23</v>
      </c>
      <c r="J119" s="66" t="str">
        <f>IF(J12="","",J12)</f>
        <v>11. 10. 2022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E15</f>
        <v xml:space="preserve"> </v>
      </c>
      <c r="G121" s="36"/>
      <c r="H121" s="36"/>
      <c r="I121" s="29" t="s">
        <v>33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30</v>
      </c>
      <c r="D122" s="36"/>
      <c r="E122" s="36"/>
      <c r="F122" s="27" t="str">
        <f>IF(E18="","",E18)</f>
        <v>Vyplň údaj</v>
      </c>
      <c r="G122" s="36"/>
      <c r="H122" s="36"/>
      <c r="I122" s="29" t="s">
        <v>34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131</v>
      </c>
      <c r="D124" s="162" t="s">
        <v>61</v>
      </c>
      <c r="E124" s="162" t="s">
        <v>57</v>
      </c>
      <c r="F124" s="162" t="s">
        <v>58</v>
      </c>
      <c r="G124" s="162" t="s">
        <v>132</v>
      </c>
      <c r="H124" s="162" t="s">
        <v>133</v>
      </c>
      <c r="I124" s="162" t="s">
        <v>134</v>
      </c>
      <c r="J124" s="162" t="s">
        <v>109</v>
      </c>
      <c r="K124" s="163" t="s">
        <v>135</v>
      </c>
      <c r="L124" s="164"/>
      <c r="M124" s="75" t="s">
        <v>1</v>
      </c>
      <c r="N124" s="76" t="s">
        <v>40</v>
      </c>
      <c r="O124" s="76" t="s">
        <v>136</v>
      </c>
      <c r="P124" s="76" t="s">
        <v>137</v>
      </c>
      <c r="Q124" s="76" t="s">
        <v>138</v>
      </c>
      <c r="R124" s="76" t="s">
        <v>139</v>
      </c>
      <c r="S124" s="76" t="s">
        <v>140</v>
      </c>
      <c r="T124" s="77" t="s">
        <v>141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142</v>
      </c>
      <c r="D125" s="36"/>
      <c r="E125" s="36"/>
      <c r="F125" s="36"/>
      <c r="G125" s="36"/>
      <c r="H125" s="36"/>
      <c r="I125" s="36"/>
      <c r="J125" s="165">
        <f>BK125</f>
        <v>0</v>
      </c>
      <c r="K125" s="36"/>
      <c r="L125" s="39"/>
      <c r="M125" s="78"/>
      <c r="N125" s="166"/>
      <c r="O125" s="79"/>
      <c r="P125" s="167">
        <f>P126+P252</f>
        <v>0</v>
      </c>
      <c r="Q125" s="79"/>
      <c r="R125" s="167">
        <f>R126+R252</f>
        <v>0</v>
      </c>
      <c r="S125" s="79"/>
      <c r="T125" s="168">
        <f>T126+T252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111</v>
      </c>
      <c r="BK125" s="169">
        <f>BK126+BK252</f>
        <v>0</v>
      </c>
    </row>
    <row r="126" spans="1:65" s="12" customFormat="1" ht="25.9" customHeight="1">
      <c r="B126" s="170"/>
      <c r="C126" s="171"/>
      <c r="D126" s="172" t="s">
        <v>75</v>
      </c>
      <c r="E126" s="173" t="s">
        <v>143</v>
      </c>
      <c r="F126" s="173" t="s">
        <v>144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P127+P168+P197+P236+P249</f>
        <v>0</v>
      </c>
      <c r="Q126" s="178"/>
      <c r="R126" s="179">
        <f>R127+R168+R197+R236+R249</f>
        <v>0</v>
      </c>
      <c r="S126" s="178"/>
      <c r="T126" s="180">
        <f>T127+T168+T197+T236+T249</f>
        <v>0</v>
      </c>
      <c r="AR126" s="181" t="s">
        <v>8</v>
      </c>
      <c r="AT126" s="182" t="s">
        <v>75</v>
      </c>
      <c r="AU126" s="182" t="s">
        <v>76</v>
      </c>
      <c r="AY126" s="181" t="s">
        <v>145</v>
      </c>
      <c r="BK126" s="183">
        <f>BK127+BK168+BK197+BK236+BK249</f>
        <v>0</v>
      </c>
    </row>
    <row r="127" spans="1:65" s="12" customFormat="1" ht="22.9" customHeight="1">
      <c r="B127" s="170"/>
      <c r="C127" s="171"/>
      <c r="D127" s="172" t="s">
        <v>75</v>
      </c>
      <c r="E127" s="184" t="s">
        <v>8</v>
      </c>
      <c r="F127" s="184" t="s">
        <v>1002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SUM(P128:P167)</f>
        <v>0</v>
      </c>
      <c r="Q127" s="178"/>
      <c r="R127" s="179">
        <f>SUM(R128:R167)</f>
        <v>0</v>
      </c>
      <c r="S127" s="178"/>
      <c r="T127" s="180">
        <f>SUM(T128:T167)</f>
        <v>0</v>
      </c>
      <c r="AR127" s="181" t="s">
        <v>8</v>
      </c>
      <c r="AT127" s="182" t="s">
        <v>75</v>
      </c>
      <c r="AU127" s="182" t="s">
        <v>8</v>
      </c>
      <c r="AY127" s="181" t="s">
        <v>145</v>
      </c>
      <c r="BK127" s="183">
        <f>SUM(BK128:BK167)</f>
        <v>0</v>
      </c>
    </row>
    <row r="128" spans="1:65" s="2" customFormat="1" ht="16.5" customHeight="1">
      <c r="A128" s="34"/>
      <c r="B128" s="35"/>
      <c r="C128" s="186" t="s">
        <v>8</v>
      </c>
      <c r="D128" s="186" t="s">
        <v>148</v>
      </c>
      <c r="E128" s="187" t="s">
        <v>1003</v>
      </c>
      <c r="F128" s="188" t="s">
        <v>1004</v>
      </c>
      <c r="G128" s="189" t="s">
        <v>151</v>
      </c>
      <c r="H128" s="190">
        <v>6</v>
      </c>
      <c r="I128" s="191"/>
      <c r="J128" s="190">
        <f>ROUND(I128*H128,0)</f>
        <v>0</v>
      </c>
      <c r="K128" s="188" t="s">
        <v>176</v>
      </c>
      <c r="L128" s="39"/>
      <c r="M128" s="192" t="s">
        <v>1</v>
      </c>
      <c r="N128" s="193" t="s">
        <v>41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152</v>
      </c>
      <c r="AT128" s="196" t="s">
        <v>148</v>
      </c>
      <c r="AU128" s="196" t="s">
        <v>85</v>
      </c>
      <c r="AY128" s="17" t="s">
        <v>145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</v>
      </c>
      <c r="BK128" s="197">
        <f>ROUND(I128*H128,0)</f>
        <v>0</v>
      </c>
      <c r="BL128" s="17" t="s">
        <v>152</v>
      </c>
      <c r="BM128" s="196" t="s">
        <v>85</v>
      </c>
    </row>
    <row r="129" spans="1:65" s="2" customFormat="1" ht="29.25">
      <c r="A129" s="34"/>
      <c r="B129" s="35"/>
      <c r="C129" s="36"/>
      <c r="D129" s="198" t="s">
        <v>153</v>
      </c>
      <c r="E129" s="36"/>
      <c r="F129" s="199" t="s">
        <v>1005</v>
      </c>
      <c r="G129" s="36"/>
      <c r="H129" s="36"/>
      <c r="I129" s="200"/>
      <c r="J129" s="36"/>
      <c r="K129" s="36"/>
      <c r="L129" s="39"/>
      <c r="M129" s="201"/>
      <c r="N129" s="202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153</v>
      </c>
      <c r="AU129" s="17" t="s">
        <v>85</v>
      </c>
    </row>
    <row r="130" spans="1:65" s="2" customFormat="1" ht="24.2" customHeight="1">
      <c r="A130" s="34"/>
      <c r="B130" s="35"/>
      <c r="C130" s="186" t="s">
        <v>85</v>
      </c>
      <c r="D130" s="186" t="s">
        <v>148</v>
      </c>
      <c r="E130" s="187" t="s">
        <v>1006</v>
      </c>
      <c r="F130" s="188" t="s">
        <v>1007</v>
      </c>
      <c r="G130" s="189" t="s">
        <v>763</v>
      </c>
      <c r="H130" s="190">
        <v>0.37</v>
      </c>
      <c r="I130" s="191"/>
      <c r="J130" s="190">
        <f>ROUND(I130*H130,0)</f>
        <v>0</v>
      </c>
      <c r="K130" s="188" t="s">
        <v>176</v>
      </c>
      <c r="L130" s="39"/>
      <c r="M130" s="192" t="s">
        <v>1</v>
      </c>
      <c r="N130" s="193" t="s">
        <v>41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152</v>
      </c>
      <c r="AT130" s="196" t="s">
        <v>148</v>
      </c>
      <c r="AU130" s="196" t="s">
        <v>85</v>
      </c>
      <c r="AY130" s="17" t="s">
        <v>145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</v>
      </c>
      <c r="BK130" s="197">
        <f>ROUND(I130*H130,0)</f>
        <v>0</v>
      </c>
      <c r="BL130" s="17" t="s">
        <v>152</v>
      </c>
      <c r="BM130" s="196" t="s">
        <v>152</v>
      </c>
    </row>
    <row r="131" spans="1:65" s="2" customFormat="1" ht="29.25">
      <c r="A131" s="34"/>
      <c r="B131" s="35"/>
      <c r="C131" s="36"/>
      <c r="D131" s="198" t="s">
        <v>153</v>
      </c>
      <c r="E131" s="36"/>
      <c r="F131" s="199" t="s">
        <v>1008</v>
      </c>
      <c r="G131" s="36"/>
      <c r="H131" s="36"/>
      <c r="I131" s="200"/>
      <c r="J131" s="36"/>
      <c r="K131" s="36"/>
      <c r="L131" s="39"/>
      <c r="M131" s="201"/>
      <c r="N131" s="202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85</v>
      </c>
    </row>
    <row r="132" spans="1:65" s="2" customFormat="1" ht="24.2" customHeight="1">
      <c r="A132" s="34"/>
      <c r="B132" s="35"/>
      <c r="C132" s="186" t="s">
        <v>146</v>
      </c>
      <c r="D132" s="186" t="s">
        <v>148</v>
      </c>
      <c r="E132" s="187" t="s">
        <v>1009</v>
      </c>
      <c r="F132" s="188" t="s">
        <v>1010</v>
      </c>
      <c r="G132" s="189" t="s">
        <v>763</v>
      </c>
      <c r="H132" s="190">
        <v>37.11</v>
      </c>
      <c r="I132" s="191"/>
      <c r="J132" s="190">
        <f>ROUND(I132*H132,0)</f>
        <v>0</v>
      </c>
      <c r="K132" s="188" t="s">
        <v>176</v>
      </c>
      <c r="L132" s="39"/>
      <c r="M132" s="192" t="s">
        <v>1</v>
      </c>
      <c r="N132" s="193" t="s">
        <v>41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152</v>
      </c>
      <c r="AT132" s="196" t="s">
        <v>148</v>
      </c>
      <c r="AU132" s="196" t="s">
        <v>85</v>
      </c>
      <c r="AY132" s="17" t="s">
        <v>145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</v>
      </c>
      <c r="BK132" s="197">
        <f>ROUND(I132*H132,0)</f>
        <v>0</v>
      </c>
      <c r="BL132" s="17" t="s">
        <v>152</v>
      </c>
      <c r="BM132" s="196" t="s">
        <v>160</v>
      </c>
    </row>
    <row r="133" spans="1:65" s="2" customFormat="1" ht="29.25">
      <c r="A133" s="34"/>
      <c r="B133" s="35"/>
      <c r="C133" s="36"/>
      <c r="D133" s="198" t="s">
        <v>153</v>
      </c>
      <c r="E133" s="36"/>
      <c r="F133" s="199" t="s">
        <v>1011</v>
      </c>
      <c r="G133" s="36"/>
      <c r="H133" s="36"/>
      <c r="I133" s="200"/>
      <c r="J133" s="36"/>
      <c r="K133" s="36"/>
      <c r="L133" s="39"/>
      <c r="M133" s="201"/>
      <c r="N133" s="202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85</v>
      </c>
    </row>
    <row r="134" spans="1:65" s="13" customFormat="1" ht="11.25">
      <c r="B134" s="212"/>
      <c r="C134" s="213"/>
      <c r="D134" s="198" t="s">
        <v>167</v>
      </c>
      <c r="E134" s="214" t="s">
        <v>1</v>
      </c>
      <c r="F134" s="215" t="s">
        <v>1012</v>
      </c>
      <c r="G134" s="213"/>
      <c r="H134" s="216">
        <v>37.11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167</v>
      </c>
      <c r="AU134" s="222" t="s">
        <v>85</v>
      </c>
      <c r="AV134" s="13" t="s">
        <v>85</v>
      </c>
      <c r="AW134" s="13" t="s">
        <v>32</v>
      </c>
      <c r="AX134" s="13" t="s">
        <v>76</v>
      </c>
      <c r="AY134" s="222" t="s">
        <v>145</v>
      </c>
    </row>
    <row r="135" spans="1:65" s="14" customFormat="1" ht="11.25">
      <c r="B135" s="223"/>
      <c r="C135" s="224"/>
      <c r="D135" s="198" t="s">
        <v>167</v>
      </c>
      <c r="E135" s="225" t="s">
        <v>1</v>
      </c>
      <c r="F135" s="226" t="s">
        <v>169</v>
      </c>
      <c r="G135" s="224"/>
      <c r="H135" s="227">
        <v>37.11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167</v>
      </c>
      <c r="AU135" s="233" t="s">
        <v>85</v>
      </c>
      <c r="AV135" s="14" t="s">
        <v>152</v>
      </c>
      <c r="AW135" s="14" t="s">
        <v>32</v>
      </c>
      <c r="AX135" s="14" t="s">
        <v>8</v>
      </c>
      <c r="AY135" s="233" t="s">
        <v>145</v>
      </c>
    </row>
    <row r="136" spans="1:65" s="2" customFormat="1" ht="24.2" customHeight="1">
      <c r="A136" s="34"/>
      <c r="B136" s="35"/>
      <c r="C136" s="186" t="s">
        <v>152</v>
      </c>
      <c r="D136" s="186" t="s">
        <v>148</v>
      </c>
      <c r="E136" s="187" t="s">
        <v>1013</v>
      </c>
      <c r="F136" s="188" t="s">
        <v>1014</v>
      </c>
      <c r="G136" s="189" t="s">
        <v>763</v>
      </c>
      <c r="H136" s="190">
        <v>0.37</v>
      </c>
      <c r="I136" s="191"/>
      <c r="J136" s="190">
        <f>ROUND(I136*H136,0)</f>
        <v>0</v>
      </c>
      <c r="K136" s="188" t="s">
        <v>176</v>
      </c>
      <c r="L136" s="39"/>
      <c r="M136" s="192" t="s">
        <v>1</v>
      </c>
      <c r="N136" s="193" t="s">
        <v>41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152</v>
      </c>
      <c r="AT136" s="196" t="s">
        <v>148</v>
      </c>
      <c r="AU136" s="196" t="s">
        <v>85</v>
      </c>
      <c r="AY136" s="17" t="s">
        <v>145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</v>
      </c>
      <c r="BK136" s="197">
        <f>ROUND(I136*H136,0)</f>
        <v>0</v>
      </c>
      <c r="BL136" s="17" t="s">
        <v>152</v>
      </c>
      <c r="BM136" s="196" t="s">
        <v>159</v>
      </c>
    </row>
    <row r="137" spans="1:65" s="2" customFormat="1" ht="29.25">
      <c r="A137" s="34"/>
      <c r="B137" s="35"/>
      <c r="C137" s="36"/>
      <c r="D137" s="198" t="s">
        <v>153</v>
      </c>
      <c r="E137" s="36"/>
      <c r="F137" s="199" t="s">
        <v>1015</v>
      </c>
      <c r="G137" s="36"/>
      <c r="H137" s="36"/>
      <c r="I137" s="200"/>
      <c r="J137" s="36"/>
      <c r="K137" s="36"/>
      <c r="L137" s="39"/>
      <c r="M137" s="201"/>
      <c r="N137" s="202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153</v>
      </c>
      <c r="AU137" s="17" t="s">
        <v>85</v>
      </c>
    </row>
    <row r="138" spans="1:65" s="2" customFormat="1" ht="24.2" customHeight="1">
      <c r="A138" s="34"/>
      <c r="B138" s="35"/>
      <c r="C138" s="186" t="s">
        <v>182</v>
      </c>
      <c r="D138" s="186" t="s">
        <v>148</v>
      </c>
      <c r="E138" s="187" t="s">
        <v>1016</v>
      </c>
      <c r="F138" s="188" t="s">
        <v>1017</v>
      </c>
      <c r="G138" s="189" t="s">
        <v>763</v>
      </c>
      <c r="H138" s="190">
        <v>37.11</v>
      </c>
      <c r="I138" s="191"/>
      <c r="J138" s="190">
        <f>ROUND(I138*H138,0)</f>
        <v>0</v>
      </c>
      <c r="K138" s="188" t="s">
        <v>176</v>
      </c>
      <c r="L138" s="39"/>
      <c r="M138" s="192" t="s">
        <v>1</v>
      </c>
      <c r="N138" s="193" t="s">
        <v>41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152</v>
      </c>
      <c r="AT138" s="196" t="s">
        <v>148</v>
      </c>
      <c r="AU138" s="196" t="s">
        <v>85</v>
      </c>
      <c r="AY138" s="17" t="s">
        <v>145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</v>
      </c>
      <c r="BK138" s="197">
        <f>ROUND(I138*H138,0)</f>
        <v>0</v>
      </c>
      <c r="BL138" s="17" t="s">
        <v>152</v>
      </c>
      <c r="BM138" s="196" t="s">
        <v>25</v>
      </c>
    </row>
    <row r="139" spans="1:65" s="2" customFormat="1" ht="29.25">
      <c r="A139" s="34"/>
      <c r="B139" s="35"/>
      <c r="C139" s="36"/>
      <c r="D139" s="198" t="s">
        <v>153</v>
      </c>
      <c r="E139" s="36"/>
      <c r="F139" s="199" t="s">
        <v>1018</v>
      </c>
      <c r="G139" s="36"/>
      <c r="H139" s="36"/>
      <c r="I139" s="200"/>
      <c r="J139" s="36"/>
      <c r="K139" s="36"/>
      <c r="L139" s="39"/>
      <c r="M139" s="201"/>
      <c r="N139" s="202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153</v>
      </c>
      <c r="AU139" s="17" t="s">
        <v>85</v>
      </c>
    </row>
    <row r="140" spans="1:65" s="13" customFormat="1" ht="11.25">
      <c r="B140" s="212"/>
      <c r="C140" s="213"/>
      <c r="D140" s="198" t="s">
        <v>167</v>
      </c>
      <c r="E140" s="214" t="s">
        <v>1</v>
      </c>
      <c r="F140" s="215" t="s">
        <v>1012</v>
      </c>
      <c r="G140" s="213"/>
      <c r="H140" s="216">
        <v>37.11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167</v>
      </c>
      <c r="AU140" s="222" t="s">
        <v>85</v>
      </c>
      <c r="AV140" s="13" t="s">
        <v>85</v>
      </c>
      <c r="AW140" s="13" t="s">
        <v>32</v>
      </c>
      <c r="AX140" s="13" t="s">
        <v>76</v>
      </c>
      <c r="AY140" s="222" t="s">
        <v>145</v>
      </c>
    </row>
    <row r="141" spans="1:65" s="14" customFormat="1" ht="11.25">
      <c r="B141" s="223"/>
      <c r="C141" s="224"/>
      <c r="D141" s="198" t="s">
        <v>167</v>
      </c>
      <c r="E141" s="225" t="s">
        <v>1</v>
      </c>
      <c r="F141" s="226" t="s">
        <v>169</v>
      </c>
      <c r="G141" s="224"/>
      <c r="H141" s="227">
        <v>37.11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167</v>
      </c>
      <c r="AU141" s="233" t="s">
        <v>85</v>
      </c>
      <c r="AV141" s="14" t="s">
        <v>152</v>
      </c>
      <c r="AW141" s="14" t="s">
        <v>32</v>
      </c>
      <c r="AX141" s="14" t="s">
        <v>8</v>
      </c>
      <c r="AY141" s="233" t="s">
        <v>145</v>
      </c>
    </row>
    <row r="142" spans="1:65" s="2" customFormat="1" ht="33" customHeight="1">
      <c r="A142" s="34"/>
      <c r="B142" s="35"/>
      <c r="C142" s="186" t="s">
        <v>160</v>
      </c>
      <c r="D142" s="186" t="s">
        <v>148</v>
      </c>
      <c r="E142" s="187" t="s">
        <v>1019</v>
      </c>
      <c r="F142" s="188" t="s">
        <v>1020</v>
      </c>
      <c r="G142" s="189" t="s">
        <v>763</v>
      </c>
      <c r="H142" s="190">
        <v>74.959999999999994</v>
      </c>
      <c r="I142" s="191"/>
      <c r="J142" s="190">
        <f>ROUND(I142*H142,0)</f>
        <v>0</v>
      </c>
      <c r="K142" s="188" t="s">
        <v>176</v>
      </c>
      <c r="L142" s="39"/>
      <c r="M142" s="192" t="s">
        <v>1</v>
      </c>
      <c r="N142" s="193" t="s">
        <v>41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152</v>
      </c>
      <c r="AT142" s="196" t="s">
        <v>148</v>
      </c>
      <c r="AU142" s="196" t="s">
        <v>85</v>
      </c>
      <c r="AY142" s="17" t="s">
        <v>145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</v>
      </c>
      <c r="BK142" s="197">
        <f>ROUND(I142*H142,0)</f>
        <v>0</v>
      </c>
      <c r="BL142" s="17" t="s">
        <v>152</v>
      </c>
      <c r="BM142" s="196" t="s">
        <v>180</v>
      </c>
    </row>
    <row r="143" spans="1:65" s="2" customFormat="1" ht="39">
      <c r="A143" s="34"/>
      <c r="B143" s="35"/>
      <c r="C143" s="36"/>
      <c r="D143" s="198" t="s">
        <v>153</v>
      </c>
      <c r="E143" s="36"/>
      <c r="F143" s="199" t="s">
        <v>1021</v>
      </c>
      <c r="G143" s="36"/>
      <c r="H143" s="36"/>
      <c r="I143" s="200"/>
      <c r="J143" s="36"/>
      <c r="K143" s="36"/>
      <c r="L143" s="39"/>
      <c r="M143" s="201"/>
      <c r="N143" s="202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153</v>
      </c>
      <c r="AU143" s="17" t="s">
        <v>85</v>
      </c>
    </row>
    <row r="144" spans="1:65" s="15" customFormat="1" ht="11.25">
      <c r="B144" s="238"/>
      <c r="C144" s="239"/>
      <c r="D144" s="198" t="s">
        <v>167</v>
      </c>
      <c r="E144" s="240" t="s">
        <v>1</v>
      </c>
      <c r="F144" s="241" t="s">
        <v>1022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167</v>
      </c>
      <c r="AU144" s="247" t="s">
        <v>85</v>
      </c>
      <c r="AV144" s="15" t="s">
        <v>8</v>
      </c>
      <c r="AW144" s="15" t="s">
        <v>32</v>
      </c>
      <c r="AX144" s="15" t="s">
        <v>76</v>
      </c>
      <c r="AY144" s="247" t="s">
        <v>145</v>
      </c>
    </row>
    <row r="145" spans="1:65" s="13" customFormat="1" ht="11.25">
      <c r="B145" s="212"/>
      <c r="C145" s="213"/>
      <c r="D145" s="198" t="s">
        <v>167</v>
      </c>
      <c r="E145" s="214" t="s">
        <v>1</v>
      </c>
      <c r="F145" s="215" t="s">
        <v>1023</v>
      </c>
      <c r="G145" s="213"/>
      <c r="H145" s="216">
        <v>37.479999999999997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167</v>
      </c>
      <c r="AU145" s="222" t="s">
        <v>85</v>
      </c>
      <c r="AV145" s="13" t="s">
        <v>85</v>
      </c>
      <c r="AW145" s="13" t="s">
        <v>32</v>
      </c>
      <c r="AX145" s="13" t="s">
        <v>76</v>
      </c>
      <c r="AY145" s="222" t="s">
        <v>145</v>
      </c>
    </row>
    <row r="146" spans="1:65" s="13" customFormat="1" ht="11.25">
      <c r="B146" s="212"/>
      <c r="C146" s="213"/>
      <c r="D146" s="198" t="s">
        <v>167</v>
      </c>
      <c r="E146" s="214" t="s">
        <v>1</v>
      </c>
      <c r="F146" s="215" t="s">
        <v>1024</v>
      </c>
      <c r="G146" s="213"/>
      <c r="H146" s="216">
        <v>37.479999999999997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167</v>
      </c>
      <c r="AU146" s="222" t="s">
        <v>85</v>
      </c>
      <c r="AV146" s="13" t="s">
        <v>85</v>
      </c>
      <c r="AW146" s="13" t="s">
        <v>32</v>
      </c>
      <c r="AX146" s="13" t="s">
        <v>76</v>
      </c>
      <c r="AY146" s="222" t="s">
        <v>145</v>
      </c>
    </row>
    <row r="147" spans="1:65" s="14" customFormat="1" ht="11.25">
      <c r="B147" s="223"/>
      <c r="C147" s="224"/>
      <c r="D147" s="198" t="s">
        <v>167</v>
      </c>
      <c r="E147" s="225" t="s">
        <v>1</v>
      </c>
      <c r="F147" s="226" t="s">
        <v>169</v>
      </c>
      <c r="G147" s="224"/>
      <c r="H147" s="227">
        <v>74.959999999999994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167</v>
      </c>
      <c r="AU147" s="233" t="s">
        <v>85</v>
      </c>
      <c r="AV147" s="14" t="s">
        <v>152</v>
      </c>
      <c r="AW147" s="14" t="s">
        <v>32</v>
      </c>
      <c r="AX147" s="14" t="s">
        <v>8</v>
      </c>
      <c r="AY147" s="233" t="s">
        <v>145</v>
      </c>
    </row>
    <row r="148" spans="1:65" s="2" customFormat="1" ht="33" customHeight="1">
      <c r="A148" s="34"/>
      <c r="B148" s="35"/>
      <c r="C148" s="186" t="s">
        <v>191</v>
      </c>
      <c r="D148" s="186" t="s">
        <v>148</v>
      </c>
      <c r="E148" s="187" t="s">
        <v>1025</v>
      </c>
      <c r="F148" s="188" t="s">
        <v>1026</v>
      </c>
      <c r="G148" s="189" t="s">
        <v>763</v>
      </c>
      <c r="H148" s="190">
        <v>74.959999999999994</v>
      </c>
      <c r="I148" s="191"/>
      <c r="J148" s="190">
        <f>ROUND(I148*H148,0)</f>
        <v>0</v>
      </c>
      <c r="K148" s="188" t="s">
        <v>176</v>
      </c>
      <c r="L148" s="39"/>
      <c r="M148" s="192" t="s">
        <v>1</v>
      </c>
      <c r="N148" s="193" t="s">
        <v>41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152</v>
      </c>
      <c r="AT148" s="196" t="s">
        <v>148</v>
      </c>
      <c r="AU148" s="196" t="s">
        <v>85</v>
      </c>
      <c r="AY148" s="17" t="s">
        <v>145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</v>
      </c>
      <c r="BK148" s="197">
        <f>ROUND(I148*H148,0)</f>
        <v>0</v>
      </c>
      <c r="BL148" s="17" t="s">
        <v>152</v>
      </c>
      <c r="BM148" s="196" t="s">
        <v>185</v>
      </c>
    </row>
    <row r="149" spans="1:65" s="2" customFormat="1" ht="39">
      <c r="A149" s="34"/>
      <c r="B149" s="35"/>
      <c r="C149" s="36"/>
      <c r="D149" s="198" t="s">
        <v>153</v>
      </c>
      <c r="E149" s="36"/>
      <c r="F149" s="199" t="s">
        <v>1027</v>
      </c>
      <c r="G149" s="36"/>
      <c r="H149" s="36"/>
      <c r="I149" s="200"/>
      <c r="J149" s="36"/>
      <c r="K149" s="36"/>
      <c r="L149" s="39"/>
      <c r="M149" s="201"/>
      <c r="N149" s="202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153</v>
      </c>
      <c r="AU149" s="17" t="s">
        <v>85</v>
      </c>
    </row>
    <row r="150" spans="1:65" s="13" customFormat="1" ht="11.25">
      <c r="B150" s="212"/>
      <c r="C150" s="213"/>
      <c r="D150" s="198" t="s">
        <v>167</v>
      </c>
      <c r="E150" s="214" t="s">
        <v>1</v>
      </c>
      <c r="F150" s="215" t="s">
        <v>1028</v>
      </c>
      <c r="G150" s="213"/>
      <c r="H150" s="216">
        <v>74.959999999999994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167</v>
      </c>
      <c r="AU150" s="222" t="s">
        <v>85</v>
      </c>
      <c r="AV150" s="13" t="s">
        <v>85</v>
      </c>
      <c r="AW150" s="13" t="s">
        <v>32</v>
      </c>
      <c r="AX150" s="13" t="s">
        <v>76</v>
      </c>
      <c r="AY150" s="222" t="s">
        <v>145</v>
      </c>
    </row>
    <row r="151" spans="1:65" s="14" customFormat="1" ht="11.25">
      <c r="B151" s="223"/>
      <c r="C151" s="224"/>
      <c r="D151" s="198" t="s">
        <v>167</v>
      </c>
      <c r="E151" s="225" t="s">
        <v>1</v>
      </c>
      <c r="F151" s="226" t="s">
        <v>169</v>
      </c>
      <c r="G151" s="224"/>
      <c r="H151" s="227">
        <v>74.959999999999994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167</v>
      </c>
      <c r="AU151" s="233" t="s">
        <v>85</v>
      </c>
      <c r="AV151" s="14" t="s">
        <v>152</v>
      </c>
      <c r="AW151" s="14" t="s">
        <v>32</v>
      </c>
      <c r="AX151" s="14" t="s">
        <v>8</v>
      </c>
      <c r="AY151" s="233" t="s">
        <v>145</v>
      </c>
    </row>
    <row r="152" spans="1:65" s="2" customFormat="1" ht="24.2" customHeight="1">
      <c r="A152" s="34"/>
      <c r="B152" s="35"/>
      <c r="C152" s="186" t="s">
        <v>159</v>
      </c>
      <c r="D152" s="186" t="s">
        <v>148</v>
      </c>
      <c r="E152" s="187" t="s">
        <v>1029</v>
      </c>
      <c r="F152" s="188" t="s">
        <v>1030</v>
      </c>
      <c r="G152" s="189" t="s">
        <v>763</v>
      </c>
      <c r="H152" s="190">
        <v>37.479999999999997</v>
      </c>
      <c r="I152" s="191"/>
      <c r="J152" s="190">
        <f>ROUND(I152*H152,0)</f>
        <v>0</v>
      </c>
      <c r="K152" s="188" t="s">
        <v>176</v>
      </c>
      <c r="L152" s="39"/>
      <c r="M152" s="192" t="s">
        <v>1</v>
      </c>
      <c r="N152" s="193" t="s">
        <v>41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152</v>
      </c>
      <c r="AT152" s="196" t="s">
        <v>148</v>
      </c>
      <c r="AU152" s="196" t="s">
        <v>85</v>
      </c>
      <c r="AY152" s="17" t="s">
        <v>145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</v>
      </c>
      <c r="BK152" s="197">
        <f>ROUND(I152*H152,0)</f>
        <v>0</v>
      </c>
      <c r="BL152" s="17" t="s">
        <v>152</v>
      </c>
      <c r="BM152" s="196" t="s">
        <v>190</v>
      </c>
    </row>
    <row r="153" spans="1:65" s="2" customFormat="1" ht="29.25">
      <c r="A153" s="34"/>
      <c r="B153" s="35"/>
      <c r="C153" s="36"/>
      <c r="D153" s="198" t="s">
        <v>153</v>
      </c>
      <c r="E153" s="36"/>
      <c r="F153" s="199" t="s">
        <v>1031</v>
      </c>
      <c r="G153" s="36"/>
      <c r="H153" s="36"/>
      <c r="I153" s="200"/>
      <c r="J153" s="36"/>
      <c r="K153" s="36"/>
      <c r="L153" s="39"/>
      <c r="M153" s="201"/>
      <c r="N153" s="202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153</v>
      </c>
      <c r="AU153" s="17" t="s">
        <v>85</v>
      </c>
    </row>
    <row r="154" spans="1:65" s="13" customFormat="1" ht="11.25">
      <c r="B154" s="212"/>
      <c r="C154" s="213"/>
      <c r="D154" s="198" t="s">
        <v>167</v>
      </c>
      <c r="E154" s="214" t="s">
        <v>1</v>
      </c>
      <c r="F154" s="215" t="s">
        <v>1032</v>
      </c>
      <c r="G154" s="213"/>
      <c r="H154" s="216">
        <v>37.479999999999997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167</v>
      </c>
      <c r="AU154" s="222" t="s">
        <v>85</v>
      </c>
      <c r="AV154" s="13" t="s">
        <v>85</v>
      </c>
      <c r="AW154" s="13" t="s">
        <v>32</v>
      </c>
      <c r="AX154" s="13" t="s">
        <v>76</v>
      </c>
      <c r="AY154" s="222" t="s">
        <v>145</v>
      </c>
    </row>
    <row r="155" spans="1:65" s="14" customFormat="1" ht="11.25">
      <c r="B155" s="223"/>
      <c r="C155" s="224"/>
      <c r="D155" s="198" t="s">
        <v>167</v>
      </c>
      <c r="E155" s="225" t="s">
        <v>1</v>
      </c>
      <c r="F155" s="226" t="s">
        <v>169</v>
      </c>
      <c r="G155" s="224"/>
      <c r="H155" s="227">
        <v>37.479999999999997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167</v>
      </c>
      <c r="AU155" s="233" t="s">
        <v>85</v>
      </c>
      <c r="AV155" s="14" t="s">
        <v>152</v>
      </c>
      <c r="AW155" s="14" t="s">
        <v>32</v>
      </c>
      <c r="AX155" s="14" t="s">
        <v>8</v>
      </c>
      <c r="AY155" s="233" t="s">
        <v>145</v>
      </c>
    </row>
    <row r="156" spans="1:65" s="2" customFormat="1" ht="24.2" customHeight="1">
      <c r="A156" s="34"/>
      <c r="B156" s="35"/>
      <c r="C156" s="186" t="s">
        <v>201</v>
      </c>
      <c r="D156" s="186" t="s">
        <v>148</v>
      </c>
      <c r="E156" s="187" t="s">
        <v>1033</v>
      </c>
      <c r="F156" s="188" t="s">
        <v>1034</v>
      </c>
      <c r="G156" s="189" t="s">
        <v>763</v>
      </c>
      <c r="H156" s="190">
        <v>37.479999999999997</v>
      </c>
      <c r="I156" s="191"/>
      <c r="J156" s="190">
        <f>ROUND(I156*H156,0)</f>
        <v>0</v>
      </c>
      <c r="K156" s="188" t="s">
        <v>176</v>
      </c>
      <c r="L156" s="39"/>
      <c r="M156" s="192" t="s">
        <v>1</v>
      </c>
      <c r="N156" s="193" t="s">
        <v>41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152</v>
      </c>
      <c r="AT156" s="196" t="s">
        <v>148</v>
      </c>
      <c r="AU156" s="196" t="s">
        <v>85</v>
      </c>
      <c r="AY156" s="17" t="s">
        <v>145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</v>
      </c>
      <c r="BK156" s="197">
        <f>ROUND(I156*H156,0)</f>
        <v>0</v>
      </c>
      <c r="BL156" s="17" t="s">
        <v>152</v>
      </c>
      <c r="BM156" s="196" t="s">
        <v>194</v>
      </c>
    </row>
    <row r="157" spans="1:65" s="2" customFormat="1" ht="29.25">
      <c r="A157" s="34"/>
      <c r="B157" s="35"/>
      <c r="C157" s="36"/>
      <c r="D157" s="198" t="s">
        <v>153</v>
      </c>
      <c r="E157" s="36"/>
      <c r="F157" s="199" t="s">
        <v>1035</v>
      </c>
      <c r="G157" s="36"/>
      <c r="H157" s="36"/>
      <c r="I157" s="200"/>
      <c r="J157" s="36"/>
      <c r="K157" s="36"/>
      <c r="L157" s="39"/>
      <c r="M157" s="201"/>
      <c r="N157" s="202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85</v>
      </c>
    </row>
    <row r="158" spans="1:65" s="13" customFormat="1" ht="11.25">
      <c r="B158" s="212"/>
      <c r="C158" s="213"/>
      <c r="D158" s="198" t="s">
        <v>167</v>
      </c>
      <c r="E158" s="214" t="s">
        <v>1</v>
      </c>
      <c r="F158" s="215" t="s">
        <v>1032</v>
      </c>
      <c r="G158" s="213"/>
      <c r="H158" s="216">
        <v>37.479999999999997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167</v>
      </c>
      <c r="AU158" s="222" t="s">
        <v>85</v>
      </c>
      <c r="AV158" s="13" t="s">
        <v>85</v>
      </c>
      <c r="AW158" s="13" t="s">
        <v>32</v>
      </c>
      <c r="AX158" s="13" t="s">
        <v>76</v>
      </c>
      <c r="AY158" s="222" t="s">
        <v>145</v>
      </c>
    </row>
    <row r="159" spans="1:65" s="14" customFormat="1" ht="11.25">
      <c r="B159" s="223"/>
      <c r="C159" s="224"/>
      <c r="D159" s="198" t="s">
        <v>167</v>
      </c>
      <c r="E159" s="225" t="s">
        <v>1</v>
      </c>
      <c r="F159" s="226" t="s">
        <v>169</v>
      </c>
      <c r="G159" s="224"/>
      <c r="H159" s="227">
        <v>37.479999999999997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167</v>
      </c>
      <c r="AU159" s="233" t="s">
        <v>85</v>
      </c>
      <c r="AV159" s="14" t="s">
        <v>152</v>
      </c>
      <c r="AW159" s="14" t="s">
        <v>32</v>
      </c>
      <c r="AX159" s="14" t="s">
        <v>8</v>
      </c>
      <c r="AY159" s="233" t="s">
        <v>145</v>
      </c>
    </row>
    <row r="160" spans="1:65" s="2" customFormat="1" ht="24.2" customHeight="1">
      <c r="A160" s="34"/>
      <c r="B160" s="35"/>
      <c r="C160" s="186" t="s">
        <v>25</v>
      </c>
      <c r="D160" s="186" t="s">
        <v>148</v>
      </c>
      <c r="E160" s="187" t="s">
        <v>1036</v>
      </c>
      <c r="F160" s="188" t="s">
        <v>1037</v>
      </c>
      <c r="G160" s="189" t="s">
        <v>763</v>
      </c>
      <c r="H160" s="190">
        <v>74.959999999999994</v>
      </c>
      <c r="I160" s="191"/>
      <c r="J160" s="190">
        <f>ROUND(I160*H160,0)</f>
        <v>0</v>
      </c>
      <c r="K160" s="188" t="s">
        <v>176</v>
      </c>
      <c r="L160" s="39"/>
      <c r="M160" s="192" t="s">
        <v>1</v>
      </c>
      <c r="N160" s="193" t="s">
        <v>41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152</v>
      </c>
      <c r="AT160" s="196" t="s">
        <v>148</v>
      </c>
      <c r="AU160" s="196" t="s">
        <v>85</v>
      </c>
      <c r="AY160" s="17" t="s">
        <v>145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</v>
      </c>
      <c r="BK160" s="197">
        <f>ROUND(I160*H160,0)</f>
        <v>0</v>
      </c>
      <c r="BL160" s="17" t="s">
        <v>152</v>
      </c>
      <c r="BM160" s="196" t="s">
        <v>199</v>
      </c>
    </row>
    <row r="161" spans="1:65" s="2" customFormat="1" ht="19.5">
      <c r="A161" s="34"/>
      <c r="B161" s="35"/>
      <c r="C161" s="36"/>
      <c r="D161" s="198" t="s">
        <v>153</v>
      </c>
      <c r="E161" s="36"/>
      <c r="F161" s="199" t="s">
        <v>1038</v>
      </c>
      <c r="G161" s="36"/>
      <c r="H161" s="36"/>
      <c r="I161" s="200"/>
      <c r="J161" s="36"/>
      <c r="K161" s="36"/>
      <c r="L161" s="39"/>
      <c r="M161" s="201"/>
      <c r="N161" s="202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153</v>
      </c>
      <c r="AU161" s="17" t="s">
        <v>85</v>
      </c>
    </row>
    <row r="162" spans="1:65" s="13" customFormat="1" ht="11.25">
      <c r="B162" s="212"/>
      <c r="C162" s="213"/>
      <c r="D162" s="198" t="s">
        <v>167</v>
      </c>
      <c r="E162" s="214" t="s">
        <v>1</v>
      </c>
      <c r="F162" s="215" t="s">
        <v>1028</v>
      </c>
      <c r="G162" s="213"/>
      <c r="H162" s="216">
        <v>74.959999999999994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167</v>
      </c>
      <c r="AU162" s="222" t="s">
        <v>85</v>
      </c>
      <c r="AV162" s="13" t="s">
        <v>85</v>
      </c>
      <c r="AW162" s="13" t="s">
        <v>32</v>
      </c>
      <c r="AX162" s="13" t="s">
        <v>76</v>
      </c>
      <c r="AY162" s="222" t="s">
        <v>145</v>
      </c>
    </row>
    <row r="163" spans="1:65" s="14" customFormat="1" ht="11.25">
      <c r="B163" s="223"/>
      <c r="C163" s="224"/>
      <c r="D163" s="198" t="s">
        <v>167</v>
      </c>
      <c r="E163" s="225" t="s">
        <v>1</v>
      </c>
      <c r="F163" s="226" t="s">
        <v>169</v>
      </c>
      <c r="G163" s="224"/>
      <c r="H163" s="227">
        <v>74.959999999999994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167</v>
      </c>
      <c r="AU163" s="233" t="s">
        <v>85</v>
      </c>
      <c r="AV163" s="14" t="s">
        <v>152</v>
      </c>
      <c r="AW163" s="14" t="s">
        <v>32</v>
      </c>
      <c r="AX163" s="14" t="s">
        <v>8</v>
      </c>
      <c r="AY163" s="233" t="s">
        <v>145</v>
      </c>
    </row>
    <row r="164" spans="1:65" s="2" customFormat="1" ht="16.5" customHeight="1">
      <c r="A164" s="34"/>
      <c r="B164" s="35"/>
      <c r="C164" s="186" t="s">
        <v>210</v>
      </c>
      <c r="D164" s="186" t="s">
        <v>148</v>
      </c>
      <c r="E164" s="187" t="s">
        <v>1039</v>
      </c>
      <c r="F164" s="188" t="s">
        <v>1040</v>
      </c>
      <c r="G164" s="189" t="s">
        <v>763</v>
      </c>
      <c r="H164" s="190">
        <v>74.22</v>
      </c>
      <c r="I164" s="191"/>
      <c r="J164" s="190">
        <f>ROUND(I164*H164,0)</f>
        <v>0</v>
      </c>
      <c r="K164" s="188" t="s">
        <v>176</v>
      </c>
      <c r="L164" s="39"/>
      <c r="M164" s="192" t="s">
        <v>1</v>
      </c>
      <c r="N164" s="193" t="s">
        <v>41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152</v>
      </c>
      <c r="AT164" s="196" t="s">
        <v>148</v>
      </c>
      <c r="AU164" s="196" t="s">
        <v>85</v>
      </c>
      <c r="AY164" s="17" t="s">
        <v>145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</v>
      </c>
      <c r="BK164" s="197">
        <f>ROUND(I164*H164,0)</f>
        <v>0</v>
      </c>
      <c r="BL164" s="17" t="s">
        <v>152</v>
      </c>
      <c r="BM164" s="196" t="s">
        <v>204</v>
      </c>
    </row>
    <row r="165" spans="1:65" s="2" customFormat="1" ht="19.5">
      <c r="A165" s="34"/>
      <c r="B165" s="35"/>
      <c r="C165" s="36"/>
      <c r="D165" s="198" t="s">
        <v>153</v>
      </c>
      <c r="E165" s="36"/>
      <c r="F165" s="199" t="s">
        <v>1041</v>
      </c>
      <c r="G165" s="36"/>
      <c r="H165" s="36"/>
      <c r="I165" s="200"/>
      <c r="J165" s="36"/>
      <c r="K165" s="36"/>
      <c r="L165" s="39"/>
      <c r="M165" s="201"/>
      <c r="N165" s="202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153</v>
      </c>
      <c r="AU165" s="17" t="s">
        <v>85</v>
      </c>
    </row>
    <row r="166" spans="1:65" s="13" customFormat="1" ht="11.25">
      <c r="B166" s="212"/>
      <c r="C166" s="213"/>
      <c r="D166" s="198" t="s">
        <v>167</v>
      </c>
      <c r="E166" s="214" t="s">
        <v>1</v>
      </c>
      <c r="F166" s="215" t="s">
        <v>1042</v>
      </c>
      <c r="G166" s="213"/>
      <c r="H166" s="216">
        <v>74.22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167</v>
      </c>
      <c r="AU166" s="222" t="s">
        <v>85</v>
      </c>
      <c r="AV166" s="13" t="s">
        <v>85</v>
      </c>
      <c r="AW166" s="13" t="s">
        <v>32</v>
      </c>
      <c r="AX166" s="13" t="s">
        <v>76</v>
      </c>
      <c r="AY166" s="222" t="s">
        <v>145</v>
      </c>
    </row>
    <row r="167" spans="1:65" s="14" customFormat="1" ht="11.25">
      <c r="B167" s="223"/>
      <c r="C167" s="224"/>
      <c r="D167" s="198" t="s">
        <v>167</v>
      </c>
      <c r="E167" s="225" t="s">
        <v>1</v>
      </c>
      <c r="F167" s="226" t="s">
        <v>169</v>
      </c>
      <c r="G167" s="224"/>
      <c r="H167" s="227">
        <v>74.22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167</v>
      </c>
      <c r="AU167" s="233" t="s">
        <v>85</v>
      </c>
      <c r="AV167" s="14" t="s">
        <v>152</v>
      </c>
      <c r="AW167" s="14" t="s">
        <v>32</v>
      </c>
      <c r="AX167" s="14" t="s">
        <v>8</v>
      </c>
      <c r="AY167" s="233" t="s">
        <v>145</v>
      </c>
    </row>
    <row r="168" spans="1:65" s="12" customFormat="1" ht="22.9" customHeight="1">
      <c r="B168" s="170"/>
      <c r="C168" s="171"/>
      <c r="D168" s="172" t="s">
        <v>75</v>
      </c>
      <c r="E168" s="184" t="s">
        <v>160</v>
      </c>
      <c r="F168" s="184" t="s">
        <v>161</v>
      </c>
      <c r="G168" s="171"/>
      <c r="H168" s="171"/>
      <c r="I168" s="174"/>
      <c r="J168" s="185">
        <f>BK168</f>
        <v>0</v>
      </c>
      <c r="K168" s="171"/>
      <c r="L168" s="176"/>
      <c r="M168" s="177"/>
      <c r="N168" s="178"/>
      <c r="O168" s="178"/>
      <c r="P168" s="179">
        <f>SUM(P169:P196)</f>
        <v>0</v>
      </c>
      <c r="Q168" s="178"/>
      <c r="R168" s="179">
        <f>SUM(R169:R196)</f>
        <v>0</v>
      </c>
      <c r="S168" s="178"/>
      <c r="T168" s="180">
        <f>SUM(T169:T196)</f>
        <v>0</v>
      </c>
      <c r="AR168" s="181" t="s">
        <v>8</v>
      </c>
      <c r="AT168" s="182" t="s">
        <v>75</v>
      </c>
      <c r="AU168" s="182" t="s">
        <v>8</v>
      </c>
      <c r="AY168" s="181" t="s">
        <v>145</v>
      </c>
      <c r="BK168" s="183">
        <f>SUM(BK169:BK196)</f>
        <v>0</v>
      </c>
    </row>
    <row r="169" spans="1:65" s="2" customFormat="1" ht="24.2" customHeight="1">
      <c r="A169" s="34"/>
      <c r="B169" s="35"/>
      <c r="C169" s="186" t="s">
        <v>180</v>
      </c>
      <c r="D169" s="186" t="s">
        <v>148</v>
      </c>
      <c r="E169" s="187" t="s">
        <v>1043</v>
      </c>
      <c r="F169" s="188" t="s">
        <v>1044</v>
      </c>
      <c r="G169" s="189" t="s">
        <v>763</v>
      </c>
      <c r="H169" s="190">
        <v>0.99</v>
      </c>
      <c r="I169" s="191"/>
      <c r="J169" s="190">
        <f>ROUND(I169*H169,0)</f>
        <v>0</v>
      </c>
      <c r="K169" s="188" t="s">
        <v>176</v>
      </c>
      <c r="L169" s="39"/>
      <c r="M169" s="192" t="s">
        <v>1</v>
      </c>
      <c r="N169" s="193" t="s">
        <v>41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152</v>
      </c>
      <c r="AT169" s="196" t="s">
        <v>148</v>
      </c>
      <c r="AU169" s="196" t="s">
        <v>85</v>
      </c>
      <c r="AY169" s="17" t="s">
        <v>145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</v>
      </c>
      <c r="BK169" s="197">
        <f>ROUND(I169*H169,0)</f>
        <v>0</v>
      </c>
      <c r="BL169" s="17" t="s">
        <v>152</v>
      </c>
      <c r="BM169" s="196" t="s">
        <v>209</v>
      </c>
    </row>
    <row r="170" spans="1:65" s="2" customFormat="1" ht="19.5">
      <c r="A170" s="34"/>
      <c r="B170" s="35"/>
      <c r="C170" s="36"/>
      <c r="D170" s="198" t="s">
        <v>153</v>
      </c>
      <c r="E170" s="36"/>
      <c r="F170" s="199" t="s">
        <v>1045</v>
      </c>
      <c r="G170" s="36"/>
      <c r="H170" s="36"/>
      <c r="I170" s="200"/>
      <c r="J170" s="36"/>
      <c r="K170" s="36"/>
      <c r="L170" s="39"/>
      <c r="M170" s="201"/>
      <c r="N170" s="202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153</v>
      </c>
      <c r="AU170" s="17" t="s">
        <v>85</v>
      </c>
    </row>
    <row r="171" spans="1:65" s="13" customFormat="1" ht="11.25">
      <c r="B171" s="212"/>
      <c r="C171" s="213"/>
      <c r="D171" s="198" t="s">
        <v>167</v>
      </c>
      <c r="E171" s="214" t="s">
        <v>1</v>
      </c>
      <c r="F171" s="215" t="s">
        <v>1046</v>
      </c>
      <c r="G171" s="213"/>
      <c r="H171" s="216">
        <v>0.99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167</v>
      </c>
      <c r="AU171" s="222" t="s">
        <v>85</v>
      </c>
      <c r="AV171" s="13" t="s">
        <v>85</v>
      </c>
      <c r="AW171" s="13" t="s">
        <v>32</v>
      </c>
      <c r="AX171" s="13" t="s">
        <v>76</v>
      </c>
      <c r="AY171" s="222" t="s">
        <v>145</v>
      </c>
    </row>
    <row r="172" spans="1:65" s="14" customFormat="1" ht="11.25">
      <c r="B172" s="223"/>
      <c r="C172" s="224"/>
      <c r="D172" s="198" t="s">
        <v>167</v>
      </c>
      <c r="E172" s="225" t="s">
        <v>1</v>
      </c>
      <c r="F172" s="226" t="s">
        <v>169</v>
      </c>
      <c r="G172" s="224"/>
      <c r="H172" s="227">
        <v>0.99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167</v>
      </c>
      <c r="AU172" s="233" t="s">
        <v>85</v>
      </c>
      <c r="AV172" s="14" t="s">
        <v>152</v>
      </c>
      <c r="AW172" s="14" t="s">
        <v>32</v>
      </c>
      <c r="AX172" s="14" t="s">
        <v>8</v>
      </c>
      <c r="AY172" s="233" t="s">
        <v>145</v>
      </c>
    </row>
    <row r="173" spans="1:65" s="2" customFormat="1" ht="24.2" customHeight="1">
      <c r="A173" s="34"/>
      <c r="B173" s="35"/>
      <c r="C173" s="186" t="s">
        <v>219</v>
      </c>
      <c r="D173" s="186" t="s">
        <v>148</v>
      </c>
      <c r="E173" s="187" t="s">
        <v>1047</v>
      </c>
      <c r="F173" s="188" t="s">
        <v>1048</v>
      </c>
      <c r="G173" s="189" t="s">
        <v>763</v>
      </c>
      <c r="H173" s="190">
        <v>0.99</v>
      </c>
      <c r="I173" s="191"/>
      <c r="J173" s="190">
        <f>ROUND(I173*H173,0)</f>
        <v>0</v>
      </c>
      <c r="K173" s="188" t="s">
        <v>176</v>
      </c>
      <c r="L173" s="39"/>
      <c r="M173" s="192" t="s">
        <v>1</v>
      </c>
      <c r="N173" s="193" t="s">
        <v>41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152</v>
      </c>
      <c r="AT173" s="196" t="s">
        <v>148</v>
      </c>
      <c r="AU173" s="196" t="s">
        <v>85</v>
      </c>
      <c r="AY173" s="17" t="s">
        <v>145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</v>
      </c>
      <c r="BK173" s="197">
        <f>ROUND(I173*H173,0)</f>
        <v>0</v>
      </c>
      <c r="BL173" s="17" t="s">
        <v>152</v>
      </c>
      <c r="BM173" s="196" t="s">
        <v>213</v>
      </c>
    </row>
    <row r="174" spans="1:65" s="2" customFormat="1" ht="19.5">
      <c r="A174" s="34"/>
      <c r="B174" s="35"/>
      <c r="C174" s="36"/>
      <c r="D174" s="198" t="s">
        <v>153</v>
      </c>
      <c r="E174" s="36"/>
      <c r="F174" s="199" t="s">
        <v>1049</v>
      </c>
      <c r="G174" s="36"/>
      <c r="H174" s="36"/>
      <c r="I174" s="200"/>
      <c r="J174" s="36"/>
      <c r="K174" s="36"/>
      <c r="L174" s="39"/>
      <c r="M174" s="201"/>
      <c r="N174" s="202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153</v>
      </c>
      <c r="AU174" s="17" t="s">
        <v>85</v>
      </c>
    </row>
    <row r="175" spans="1:65" s="13" customFormat="1" ht="11.25">
      <c r="B175" s="212"/>
      <c r="C175" s="213"/>
      <c r="D175" s="198" t="s">
        <v>167</v>
      </c>
      <c r="E175" s="214" t="s">
        <v>1</v>
      </c>
      <c r="F175" s="215" t="s">
        <v>1046</v>
      </c>
      <c r="G175" s="213"/>
      <c r="H175" s="216">
        <v>0.99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167</v>
      </c>
      <c r="AU175" s="222" t="s">
        <v>85</v>
      </c>
      <c r="AV175" s="13" t="s">
        <v>85</v>
      </c>
      <c r="AW175" s="13" t="s">
        <v>32</v>
      </c>
      <c r="AX175" s="13" t="s">
        <v>76</v>
      </c>
      <c r="AY175" s="222" t="s">
        <v>145</v>
      </c>
    </row>
    <row r="176" spans="1:65" s="14" customFormat="1" ht="11.25">
      <c r="B176" s="223"/>
      <c r="C176" s="224"/>
      <c r="D176" s="198" t="s">
        <v>167</v>
      </c>
      <c r="E176" s="225" t="s">
        <v>1</v>
      </c>
      <c r="F176" s="226" t="s">
        <v>169</v>
      </c>
      <c r="G176" s="224"/>
      <c r="H176" s="227">
        <v>0.99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167</v>
      </c>
      <c r="AU176" s="233" t="s">
        <v>85</v>
      </c>
      <c r="AV176" s="14" t="s">
        <v>152</v>
      </c>
      <c r="AW176" s="14" t="s">
        <v>32</v>
      </c>
      <c r="AX176" s="14" t="s">
        <v>8</v>
      </c>
      <c r="AY176" s="233" t="s">
        <v>145</v>
      </c>
    </row>
    <row r="177" spans="1:65" s="2" customFormat="1" ht="21.75" customHeight="1">
      <c r="A177" s="34"/>
      <c r="B177" s="35"/>
      <c r="C177" s="186" t="s">
        <v>185</v>
      </c>
      <c r="D177" s="186" t="s">
        <v>148</v>
      </c>
      <c r="E177" s="187" t="s">
        <v>1050</v>
      </c>
      <c r="F177" s="188" t="s">
        <v>1051</v>
      </c>
      <c r="G177" s="189" t="s">
        <v>165</v>
      </c>
      <c r="H177" s="190">
        <v>0.87</v>
      </c>
      <c r="I177" s="191"/>
      <c r="J177" s="190">
        <f>ROUND(I177*H177,0)</f>
        <v>0</v>
      </c>
      <c r="K177" s="188" t="s">
        <v>176</v>
      </c>
      <c r="L177" s="39"/>
      <c r="M177" s="192" t="s">
        <v>1</v>
      </c>
      <c r="N177" s="193" t="s">
        <v>41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152</v>
      </c>
      <c r="AT177" s="196" t="s">
        <v>148</v>
      </c>
      <c r="AU177" s="196" t="s">
        <v>85</v>
      </c>
      <c r="AY177" s="17" t="s">
        <v>145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</v>
      </c>
      <c r="BK177" s="197">
        <f>ROUND(I177*H177,0)</f>
        <v>0</v>
      </c>
      <c r="BL177" s="17" t="s">
        <v>152</v>
      </c>
      <c r="BM177" s="196" t="s">
        <v>217</v>
      </c>
    </row>
    <row r="178" spans="1:65" s="2" customFormat="1" ht="11.25">
      <c r="A178" s="34"/>
      <c r="B178" s="35"/>
      <c r="C178" s="36"/>
      <c r="D178" s="198" t="s">
        <v>153</v>
      </c>
      <c r="E178" s="36"/>
      <c r="F178" s="199" t="s">
        <v>1052</v>
      </c>
      <c r="G178" s="36"/>
      <c r="H178" s="36"/>
      <c r="I178" s="200"/>
      <c r="J178" s="36"/>
      <c r="K178" s="36"/>
      <c r="L178" s="39"/>
      <c r="M178" s="201"/>
      <c r="N178" s="202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153</v>
      </c>
      <c r="AU178" s="17" t="s">
        <v>85</v>
      </c>
    </row>
    <row r="179" spans="1:65" s="13" customFormat="1" ht="11.25">
      <c r="B179" s="212"/>
      <c r="C179" s="213"/>
      <c r="D179" s="198" t="s">
        <v>167</v>
      </c>
      <c r="E179" s="214" t="s">
        <v>1</v>
      </c>
      <c r="F179" s="215" t="s">
        <v>1053</v>
      </c>
      <c r="G179" s="213"/>
      <c r="H179" s="216">
        <v>0.87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167</v>
      </c>
      <c r="AU179" s="222" t="s">
        <v>85</v>
      </c>
      <c r="AV179" s="13" t="s">
        <v>85</v>
      </c>
      <c r="AW179" s="13" t="s">
        <v>32</v>
      </c>
      <c r="AX179" s="13" t="s">
        <v>76</v>
      </c>
      <c r="AY179" s="222" t="s">
        <v>145</v>
      </c>
    </row>
    <row r="180" spans="1:65" s="14" customFormat="1" ht="11.25">
      <c r="B180" s="223"/>
      <c r="C180" s="224"/>
      <c r="D180" s="198" t="s">
        <v>167</v>
      </c>
      <c r="E180" s="225" t="s">
        <v>1</v>
      </c>
      <c r="F180" s="226" t="s">
        <v>169</v>
      </c>
      <c r="G180" s="224"/>
      <c r="H180" s="227">
        <v>0.87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167</v>
      </c>
      <c r="AU180" s="233" t="s">
        <v>85</v>
      </c>
      <c r="AV180" s="14" t="s">
        <v>152</v>
      </c>
      <c r="AW180" s="14" t="s">
        <v>32</v>
      </c>
      <c r="AX180" s="14" t="s">
        <v>8</v>
      </c>
      <c r="AY180" s="233" t="s">
        <v>145</v>
      </c>
    </row>
    <row r="181" spans="1:65" s="2" customFormat="1" ht="16.5" customHeight="1">
      <c r="A181" s="34"/>
      <c r="B181" s="35"/>
      <c r="C181" s="186" t="s">
        <v>9</v>
      </c>
      <c r="D181" s="186" t="s">
        <v>148</v>
      </c>
      <c r="E181" s="187" t="s">
        <v>1054</v>
      </c>
      <c r="F181" s="188" t="s">
        <v>1055</v>
      </c>
      <c r="G181" s="189" t="s">
        <v>763</v>
      </c>
      <c r="H181" s="190">
        <v>1.08</v>
      </c>
      <c r="I181" s="191"/>
      <c r="J181" s="190">
        <f>ROUND(I181*H181,0)</f>
        <v>0</v>
      </c>
      <c r="K181" s="188" t="s">
        <v>176</v>
      </c>
      <c r="L181" s="39"/>
      <c r="M181" s="192" t="s">
        <v>1</v>
      </c>
      <c r="N181" s="193" t="s">
        <v>41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152</v>
      </c>
      <c r="AT181" s="196" t="s">
        <v>148</v>
      </c>
      <c r="AU181" s="196" t="s">
        <v>85</v>
      </c>
      <c r="AY181" s="17" t="s">
        <v>145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</v>
      </c>
      <c r="BK181" s="197">
        <f>ROUND(I181*H181,0)</f>
        <v>0</v>
      </c>
      <c r="BL181" s="17" t="s">
        <v>152</v>
      </c>
      <c r="BM181" s="196" t="s">
        <v>222</v>
      </c>
    </row>
    <row r="182" spans="1:65" s="2" customFormat="1" ht="19.5">
      <c r="A182" s="34"/>
      <c r="B182" s="35"/>
      <c r="C182" s="36"/>
      <c r="D182" s="198" t="s">
        <v>153</v>
      </c>
      <c r="E182" s="36"/>
      <c r="F182" s="199" t="s">
        <v>1056</v>
      </c>
      <c r="G182" s="36"/>
      <c r="H182" s="36"/>
      <c r="I182" s="200"/>
      <c r="J182" s="36"/>
      <c r="K182" s="36"/>
      <c r="L182" s="39"/>
      <c r="M182" s="201"/>
      <c r="N182" s="202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153</v>
      </c>
      <c r="AU182" s="17" t="s">
        <v>85</v>
      </c>
    </row>
    <row r="183" spans="1:65" s="13" customFormat="1" ht="11.25">
      <c r="B183" s="212"/>
      <c r="C183" s="213"/>
      <c r="D183" s="198" t="s">
        <v>167</v>
      </c>
      <c r="E183" s="214" t="s">
        <v>1</v>
      </c>
      <c r="F183" s="215" t="s">
        <v>1057</v>
      </c>
      <c r="G183" s="213"/>
      <c r="H183" s="216">
        <v>1.08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167</v>
      </c>
      <c r="AU183" s="222" t="s">
        <v>85</v>
      </c>
      <c r="AV183" s="13" t="s">
        <v>85</v>
      </c>
      <c r="AW183" s="13" t="s">
        <v>32</v>
      </c>
      <c r="AX183" s="13" t="s">
        <v>76</v>
      </c>
      <c r="AY183" s="222" t="s">
        <v>145</v>
      </c>
    </row>
    <row r="184" spans="1:65" s="14" customFormat="1" ht="11.25">
      <c r="B184" s="223"/>
      <c r="C184" s="224"/>
      <c r="D184" s="198" t="s">
        <v>167</v>
      </c>
      <c r="E184" s="225" t="s">
        <v>1</v>
      </c>
      <c r="F184" s="226" t="s">
        <v>169</v>
      </c>
      <c r="G184" s="224"/>
      <c r="H184" s="227">
        <v>1.08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167</v>
      </c>
      <c r="AU184" s="233" t="s">
        <v>85</v>
      </c>
      <c r="AV184" s="14" t="s">
        <v>152</v>
      </c>
      <c r="AW184" s="14" t="s">
        <v>32</v>
      </c>
      <c r="AX184" s="14" t="s">
        <v>8</v>
      </c>
      <c r="AY184" s="233" t="s">
        <v>145</v>
      </c>
    </row>
    <row r="185" spans="1:65" s="2" customFormat="1" ht="24.2" customHeight="1">
      <c r="A185" s="34"/>
      <c r="B185" s="35"/>
      <c r="C185" s="186" t="s">
        <v>190</v>
      </c>
      <c r="D185" s="186" t="s">
        <v>148</v>
      </c>
      <c r="E185" s="187" t="s">
        <v>1058</v>
      </c>
      <c r="F185" s="188" t="s">
        <v>1059</v>
      </c>
      <c r="G185" s="189" t="s">
        <v>763</v>
      </c>
      <c r="H185" s="190">
        <v>3.63</v>
      </c>
      <c r="I185" s="191"/>
      <c r="J185" s="190">
        <f>ROUND(I185*H185,0)</f>
        <v>0</v>
      </c>
      <c r="K185" s="188" t="s">
        <v>176</v>
      </c>
      <c r="L185" s="39"/>
      <c r="M185" s="192" t="s">
        <v>1</v>
      </c>
      <c r="N185" s="193" t="s">
        <v>41</v>
      </c>
      <c r="O185" s="71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152</v>
      </c>
      <c r="AT185" s="196" t="s">
        <v>148</v>
      </c>
      <c r="AU185" s="196" t="s">
        <v>85</v>
      </c>
      <c r="AY185" s="17" t="s">
        <v>145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</v>
      </c>
      <c r="BK185" s="197">
        <f>ROUND(I185*H185,0)</f>
        <v>0</v>
      </c>
      <c r="BL185" s="17" t="s">
        <v>152</v>
      </c>
      <c r="BM185" s="196" t="s">
        <v>227</v>
      </c>
    </row>
    <row r="186" spans="1:65" s="2" customFormat="1" ht="19.5">
      <c r="A186" s="34"/>
      <c r="B186" s="35"/>
      <c r="C186" s="36"/>
      <c r="D186" s="198" t="s">
        <v>153</v>
      </c>
      <c r="E186" s="36"/>
      <c r="F186" s="199" t="s">
        <v>1060</v>
      </c>
      <c r="G186" s="36"/>
      <c r="H186" s="36"/>
      <c r="I186" s="200"/>
      <c r="J186" s="36"/>
      <c r="K186" s="36"/>
      <c r="L186" s="39"/>
      <c r="M186" s="201"/>
      <c r="N186" s="202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153</v>
      </c>
      <c r="AU186" s="17" t="s">
        <v>85</v>
      </c>
    </row>
    <row r="187" spans="1:65" s="13" customFormat="1" ht="11.25">
      <c r="B187" s="212"/>
      <c r="C187" s="213"/>
      <c r="D187" s="198" t="s">
        <v>167</v>
      </c>
      <c r="E187" s="214" t="s">
        <v>1</v>
      </c>
      <c r="F187" s="215" t="s">
        <v>1061</v>
      </c>
      <c r="G187" s="213"/>
      <c r="H187" s="216">
        <v>3.63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167</v>
      </c>
      <c r="AU187" s="222" t="s">
        <v>85</v>
      </c>
      <c r="AV187" s="13" t="s">
        <v>85</v>
      </c>
      <c r="AW187" s="13" t="s">
        <v>32</v>
      </c>
      <c r="AX187" s="13" t="s">
        <v>76</v>
      </c>
      <c r="AY187" s="222" t="s">
        <v>145</v>
      </c>
    </row>
    <row r="188" spans="1:65" s="14" customFormat="1" ht="11.25">
      <c r="B188" s="223"/>
      <c r="C188" s="224"/>
      <c r="D188" s="198" t="s">
        <v>167</v>
      </c>
      <c r="E188" s="225" t="s">
        <v>1</v>
      </c>
      <c r="F188" s="226" t="s">
        <v>169</v>
      </c>
      <c r="G188" s="224"/>
      <c r="H188" s="227">
        <v>3.63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167</v>
      </c>
      <c r="AU188" s="233" t="s">
        <v>85</v>
      </c>
      <c r="AV188" s="14" t="s">
        <v>152</v>
      </c>
      <c r="AW188" s="14" t="s">
        <v>32</v>
      </c>
      <c r="AX188" s="14" t="s">
        <v>8</v>
      </c>
      <c r="AY188" s="233" t="s">
        <v>145</v>
      </c>
    </row>
    <row r="189" spans="1:65" s="2" customFormat="1" ht="24.2" customHeight="1">
      <c r="A189" s="34"/>
      <c r="B189" s="35"/>
      <c r="C189" s="186" t="s">
        <v>233</v>
      </c>
      <c r="D189" s="186" t="s">
        <v>148</v>
      </c>
      <c r="E189" s="187" t="s">
        <v>1062</v>
      </c>
      <c r="F189" s="188" t="s">
        <v>1063</v>
      </c>
      <c r="G189" s="189" t="s">
        <v>165</v>
      </c>
      <c r="H189" s="190">
        <v>17.3</v>
      </c>
      <c r="I189" s="191"/>
      <c r="J189" s="190">
        <f>ROUND(I189*H189,0)</f>
        <v>0</v>
      </c>
      <c r="K189" s="188" t="s">
        <v>176</v>
      </c>
      <c r="L189" s="39"/>
      <c r="M189" s="192" t="s">
        <v>1</v>
      </c>
      <c r="N189" s="193" t="s">
        <v>41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152</v>
      </c>
      <c r="AT189" s="196" t="s">
        <v>148</v>
      </c>
      <c r="AU189" s="196" t="s">
        <v>85</v>
      </c>
      <c r="AY189" s="17" t="s">
        <v>145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</v>
      </c>
      <c r="BK189" s="197">
        <f>ROUND(I189*H189,0)</f>
        <v>0</v>
      </c>
      <c r="BL189" s="17" t="s">
        <v>152</v>
      </c>
      <c r="BM189" s="196" t="s">
        <v>228</v>
      </c>
    </row>
    <row r="190" spans="1:65" s="2" customFormat="1" ht="19.5">
      <c r="A190" s="34"/>
      <c r="B190" s="35"/>
      <c r="C190" s="36"/>
      <c r="D190" s="198" t="s">
        <v>153</v>
      </c>
      <c r="E190" s="36"/>
      <c r="F190" s="199" t="s">
        <v>1064</v>
      </c>
      <c r="G190" s="36"/>
      <c r="H190" s="36"/>
      <c r="I190" s="200"/>
      <c r="J190" s="36"/>
      <c r="K190" s="36"/>
      <c r="L190" s="39"/>
      <c r="M190" s="201"/>
      <c r="N190" s="202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153</v>
      </c>
      <c r="AU190" s="17" t="s">
        <v>85</v>
      </c>
    </row>
    <row r="191" spans="1:65" s="13" customFormat="1" ht="11.25">
      <c r="B191" s="212"/>
      <c r="C191" s="213"/>
      <c r="D191" s="198" t="s">
        <v>167</v>
      </c>
      <c r="E191" s="214" t="s">
        <v>1</v>
      </c>
      <c r="F191" s="215" t="s">
        <v>1065</v>
      </c>
      <c r="G191" s="213"/>
      <c r="H191" s="216">
        <v>17.3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167</v>
      </c>
      <c r="AU191" s="222" t="s">
        <v>85</v>
      </c>
      <c r="AV191" s="13" t="s">
        <v>85</v>
      </c>
      <c r="AW191" s="13" t="s">
        <v>32</v>
      </c>
      <c r="AX191" s="13" t="s">
        <v>76</v>
      </c>
      <c r="AY191" s="222" t="s">
        <v>145</v>
      </c>
    </row>
    <row r="192" spans="1:65" s="14" customFormat="1" ht="11.25">
      <c r="B192" s="223"/>
      <c r="C192" s="224"/>
      <c r="D192" s="198" t="s">
        <v>167</v>
      </c>
      <c r="E192" s="225" t="s">
        <v>1</v>
      </c>
      <c r="F192" s="226" t="s">
        <v>169</v>
      </c>
      <c r="G192" s="224"/>
      <c r="H192" s="227">
        <v>17.3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167</v>
      </c>
      <c r="AU192" s="233" t="s">
        <v>85</v>
      </c>
      <c r="AV192" s="14" t="s">
        <v>152</v>
      </c>
      <c r="AW192" s="14" t="s">
        <v>32</v>
      </c>
      <c r="AX192" s="14" t="s">
        <v>8</v>
      </c>
      <c r="AY192" s="233" t="s">
        <v>145</v>
      </c>
    </row>
    <row r="193" spans="1:65" s="2" customFormat="1" ht="24.2" customHeight="1">
      <c r="A193" s="34"/>
      <c r="B193" s="35"/>
      <c r="C193" s="186" t="s">
        <v>194</v>
      </c>
      <c r="D193" s="186" t="s">
        <v>148</v>
      </c>
      <c r="E193" s="187" t="s">
        <v>1066</v>
      </c>
      <c r="F193" s="188" t="s">
        <v>1067</v>
      </c>
      <c r="G193" s="189" t="s">
        <v>151</v>
      </c>
      <c r="H193" s="190">
        <v>34.6</v>
      </c>
      <c r="I193" s="191"/>
      <c r="J193" s="190">
        <f>ROUND(I193*H193,0)</f>
        <v>0</v>
      </c>
      <c r="K193" s="188" t="s">
        <v>176</v>
      </c>
      <c r="L193" s="39"/>
      <c r="M193" s="192" t="s">
        <v>1</v>
      </c>
      <c r="N193" s="193" t="s">
        <v>41</v>
      </c>
      <c r="O193" s="71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6" t="s">
        <v>152</v>
      </c>
      <c r="AT193" s="196" t="s">
        <v>148</v>
      </c>
      <c r="AU193" s="196" t="s">
        <v>85</v>
      </c>
      <c r="AY193" s="17" t="s">
        <v>145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8</v>
      </c>
      <c r="BK193" s="197">
        <f>ROUND(I193*H193,0)</f>
        <v>0</v>
      </c>
      <c r="BL193" s="17" t="s">
        <v>152</v>
      </c>
      <c r="BM193" s="196" t="s">
        <v>232</v>
      </c>
    </row>
    <row r="194" spans="1:65" s="2" customFormat="1" ht="29.25">
      <c r="A194" s="34"/>
      <c r="B194" s="35"/>
      <c r="C194" s="36"/>
      <c r="D194" s="198" t="s">
        <v>153</v>
      </c>
      <c r="E194" s="36"/>
      <c r="F194" s="199" t="s">
        <v>1068</v>
      </c>
      <c r="G194" s="36"/>
      <c r="H194" s="36"/>
      <c r="I194" s="200"/>
      <c r="J194" s="36"/>
      <c r="K194" s="36"/>
      <c r="L194" s="39"/>
      <c r="M194" s="201"/>
      <c r="N194" s="202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153</v>
      </c>
      <c r="AU194" s="17" t="s">
        <v>85</v>
      </c>
    </row>
    <row r="195" spans="1:65" s="13" customFormat="1" ht="11.25">
      <c r="B195" s="212"/>
      <c r="C195" s="213"/>
      <c r="D195" s="198" t="s">
        <v>167</v>
      </c>
      <c r="E195" s="214" t="s">
        <v>1</v>
      </c>
      <c r="F195" s="215" t="s">
        <v>1069</v>
      </c>
      <c r="G195" s="213"/>
      <c r="H195" s="216">
        <v>34.6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167</v>
      </c>
      <c r="AU195" s="222" t="s">
        <v>85</v>
      </c>
      <c r="AV195" s="13" t="s">
        <v>85</v>
      </c>
      <c r="AW195" s="13" t="s">
        <v>32</v>
      </c>
      <c r="AX195" s="13" t="s">
        <v>76</v>
      </c>
      <c r="AY195" s="222" t="s">
        <v>145</v>
      </c>
    </row>
    <row r="196" spans="1:65" s="14" customFormat="1" ht="11.25">
      <c r="B196" s="223"/>
      <c r="C196" s="224"/>
      <c r="D196" s="198" t="s">
        <v>167</v>
      </c>
      <c r="E196" s="225" t="s">
        <v>1</v>
      </c>
      <c r="F196" s="226" t="s">
        <v>169</v>
      </c>
      <c r="G196" s="224"/>
      <c r="H196" s="227">
        <v>34.6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167</v>
      </c>
      <c r="AU196" s="233" t="s">
        <v>85</v>
      </c>
      <c r="AV196" s="14" t="s">
        <v>152</v>
      </c>
      <c r="AW196" s="14" t="s">
        <v>32</v>
      </c>
      <c r="AX196" s="14" t="s">
        <v>8</v>
      </c>
      <c r="AY196" s="233" t="s">
        <v>145</v>
      </c>
    </row>
    <row r="197" spans="1:65" s="12" customFormat="1" ht="22.9" customHeight="1">
      <c r="B197" s="170"/>
      <c r="C197" s="171"/>
      <c r="D197" s="172" t="s">
        <v>75</v>
      </c>
      <c r="E197" s="184" t="s">
        <v>201</v>
      </c>
      <c r="F197" s="184" t="s">
        <v>293</v>
      </c>
      <c r="G197" s="171"/>
      <c r="H197" s="171"/>
      <c r="I197" s="174"/>
      <c r="J197" s="185">
        <f>BK197</f>
        <v>0</v>
      </c>
      <c r="K197" s="171"/>
      <c r="L197" s="176"/>
      <c r="M197" s="177"/>
      <c r="N197" s="178"/>
      <c r="O197" s="178"/>
      <c r="P197" s="179">
        <f>SUM(P198:P235)</f>
        <v>0</v>
      </c>
      <c r="Q197" s="178"/>
      <c r="R197" s="179">
        <f>SUM(R198:R235)</f>
        <v>0</v>
      </c>
      <c r="S197" s="178"/>
      <c r="T197" s="180">
        <f>SUM(T198:T235)</f>
        <v>0</v>
      </c>
      <c r="AR197" s="181" t="s">
        <v>8</v>
      </c>
      <c r="AT197" s="182" t="s">
        <v>75</v>
      </c>
      <c r="AU197" s="182" t="s">
        <v>8</v>
      </c>
      <c r="AY197" s="181" t="s">
        <v>145</v>
      </c>
      <c r="BK197" s="183">
        <f>SUM(BK198:BK235)</f>
        <v>0</v>
      </c>
    </row>
    <row r="198" spans="1:65" s="2" customFormat="1" ht="33" customHeight="1">
      <c r="A198" s="34"/>
      <c r="B198" s="35"/>
      <c r="C198" s="186" t="s">
        <v>242</v>
      </c>
      <c r="D198" s="186" t="s">
        <v>148</v>
      </c>
      <c r="E198" s="187" t="s">
        <v>1070</v>
      </c>
      <c r="F198" s="188" t="s">
        <v>1071</v>
      </c>
      <c r="G198" s="189" t="s">
        <v>151</v>
      </c>
      <c r="H198" s="190">
        <v>40.6</v>
      </c>
      <c r="I198" s="191"/>
      <c r="J198" s="190">
        <f>ROUND(I198*H198,0)</f>
        <v>0</v>
      </c>
      <c r="K198" s="188" t="s">
        <v>176</v>
      </c>
      <c r="L198" s="39"/>
      <c r="M198" s="192" t="s">
        <v>1</v>
      </c>
      <c r="N198" s="193" t="s">
        <v>41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152</v>
      </c>
      <c r="AT198" s="196" t="s">
        <v>148</v>
      </c>
      <c r="AU198" s="196" t="s">
        <v>85</v>
      </c>
      <c r="AY198" s="17" t="s">
        <v>145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</v>
      </c>
      <c r="BK198" s="197">
        <f>ROUND(I198*H198,0)</f>
        <v>0</v>
      </c>
      <c r="BL198" s="17" t="s">
        <v>152</v>
      </c>
      <c r="BM198" s="196" t="s">
        <v>236</v>
      </c>
    </row>
    <row r="199" spans="1:65" s="2" customFormat="1" ht="29.25">
      <c r="A199" s="34"/>
      <c r="B199" s="35"/>
      <c r="C199" s="36"/>
      <c r="D199" s="198" t="s">
        <v>153</v>
      </c>
      <c r="E199" s="36"/>
      <c r="F199" s="199" t="s">
        <v>1072</v>
      </c>
      <c r="G199" s="36"/>
      <c r="H199" s="36"/>
      <c r="I199" s="200"/>
      <c r="J199" s="36"/>
      <c r="K199" s="36"/>
      <c r="L199" s="39"/>
      <c r="M199" s="201"/>
      <c r="N199" s="202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153</v>
      </c>
      <c r="AU199" s="17" t="s">
        <v>85</v>
      </c>
    </row>
    <row r="200" spans="1:65" s="13" customFormat="1" ht="11.25">
      <c r="B200" s="212"/>
      <c r="C200" s="213"/>
      <c r="D200" s="198" t="s">
        <v>167</v>
      </c>
      <c r="E200" s="214" t="s">
        <v>1</v>
      </c>
      <c r="F200" s="215" t="s">
        <v>1073</v>
      </c>
      <c r="G200" s="213"/>
      <c r="H200" s="216">
        <v>40.6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167</v>
      </c>
      <c r="AU200" s="222" t="s">
        <v>85</v>
      </c>
      <c r="AV200" s="13" t="s">
        <v>85</v>
      </c>
      <c r="AW200" s="13" t="s">
        <v>32</v>
      </c>
      <c r="AX200" s="13" t="s">
        <v>76</v>
      </c>
      <c r="AY200" s="222" t="s">
        <v>145</v>
      </c>
    </row>
    <row r="201" spans="1:65" s="14" customFormat="1" ht="11.25">
      <c r="B201" s="223"/>
      <c r="C201" s="224"/>
      <c r="D201" s="198" t="s">
        <v>167</v>
      </c>
      <c r="E201" s="225" t="s">
        <v>1</v>
      </c>
      <c r="F201" s="226" t="s">
        <v>169</v>
      </c>
      <c r="G201" s="224"/>
      <c r="H201" s="227">
        <v>40.6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167</v>
      </c>
      <c r="AU201" s="233" t="s">
        <v>85</v>
      </c>
      <c r="AV201" s="14" t="s">
        <v>152</v>
      </c>
      <c r="AW201" s="14" t="s">
        <v>32</v>
      </c>
      <c r="AX201" s="14" t="s">
        <v>8</v>
      </c>
      <c r="AY201" s="233" t="s">
        <v>145</v>
      </c>
    </row>
    <row r="202" spans="1:65" s="2" customFormat="1" ht="21.75" customHeight="1">
      <c r="A202" s="34"/>
      <c r="B202" s="35"/>
      <c r="C202" s="203" t="s">
        <v>199</v>
      </c>
      <c r="D202" s="203" t="s">
        <v>155</v>
      </c>
      <c r="E202" s="204" t="s">
        <v>1074</v>
      </c>
      <c r="F202" s="205" t="s">
        <v>1075</v>
      </c>
      <c r="G202" s="206" t="s">
        <v>151</v>
      </c>
      <c r="H202" s="207">
        <v>40.6</v>
      </c>
      <c r="I202" s="208"/>
      <c r="J202" s="207">
        <f>ROUND(I202*H202,0)</f>
        <v>0</v>
      </c>
      <c r="K202" s="205" t="s">
        <v>176</v>
      </c>
      <c r="L202" s="209"/>
      <c r="M202" s="210" t="s">
        <v>1</v>
      </c>
      <c r="N202" s="211" t="s">
        <v>41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159</v>
      </c>
      <c r="AT202" s="196" t="s">
        <v>155</v>
      </c>
      <c r="AU202" s="196" t="s">
        <v>85</v>
      </c>
      <c r="AY202" s="17" t="s">
        <v>145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</v>
      </c>
      <c r="BK202" s="197">
        <f>ROUND(I202*H202,0)</f>
        <v>0</v>
      </c>
      <c r="BL202" s="17" t="s">
        <v>152</v>
      </c>
      <c r="BM202" s="196" t="s">
        <v>241</v>
      </c>
    </row>
    <row r="203" spans="1:65" s="2" customFormat="1" ht="11.25">
      <c r="A203" s="34"/>
      <c r="B203" s="35"/>
      <c r="C203" s="36"/>
      <c r="D203" s="198" t="s">
        <v>153</v>
      </c>
      <c r="E203" s="36"/>
      <c r="F203" s="199" t="s">
        <v>1075</v>
      </c>
      <c r="G203" s="36"/>
      <c r="H203" s="36"/>
      <c r="I203" s="200"/>
      <c r="J203" s="36"/>
      <c r="K203" s="36"/>
      <c r="L203" s="39"/>
      <c r="M203" s="201"/>
      <c r="N203" s="202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153</v>
      </c>
      <c r="AU203" s="17" t="s">
        <v>85</v>
      </c>
    </row>
    <row r="204" spans="1:65" s="13" customFormat="1" ht="11.25">
      <c r="B204" s="212"/>
      <c r="C204" s="213"/>
      <c r="D204" s="198" t="s">
        <v>167</v>
      </c>
      <c r="E204" s="214" t="s">
        <v>1</v>
      </c>
      <c r="F204" s="215" t="s">
        <v>1076</v>
      </c>
      <c r="G204" s="213"/>
      <c r="H204" s="216">
        <v>40.6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167</v>
      </c>
      <c r="AU204" s="222" t="s">
        <v>85</v>
      </c>
      <c r="AV204" s="13" t="s">
        <v>85</v>
      </c>
      <c r="AW204" s="13" t="s">
        <v>32</v>
      </c>
      <c r="AX204" s="13" t="s">
        <v>76</v>
      </c>
      <c r="AY204" s="222" t="s">
        <v>145</v>
      </c>
    </row>
    <row r="205" spans="1:65" s="14" customFormat="1" ht="11.25">
      <c r="B205" s="223"/>
      <c r="C205" s="224"/>
      <c r="D205" s="198" t="s">
        <v>167</v>
      </c>
      <c r="E205" s="225" t="s">
        <v>1</v>
      </c>
      <c r="F205" s="226" t="s">
        <v>169</v>
      </c>
      <c r="G205" s="224"/>
      <c r="H205" s="227">
        <v>40.6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167</v>
      </c>
      <c r="AU205" s="233" t="s">
        <v>85</v>
      </c>
      <c r="AV205" s="14" t="s">
        <v>152</v>
      </c>
      <c r="AW205" s="14" t="s">
        <v>32</v>
      </c>
      <c r="AX205" s="14" t="s">
        <v>8</v>
      </c>
      <c r="AY205" s="233" t="s">
        <v>145</v>
      </c>
    </row>
    <row r="206" spans="1:65" s="2" customFormat="1" ht="24.2" customHeight="1">
      <c r="A206" s="34"/>
      <c r="B206" s="35"/>
      <c r="C206" s="186" t="s">
        <v>7</v>
      </c>
      <c r="D206" s="186" t="s">
        <v>148</v>
      </c>
      <c r="E206" s="187" t="s">
        <v>1077</v>
      </c>
      <c r="F206" s="188" t="s">
        <v>1078</v>
      </c>
      <c r="G206" s="189" t="s">
        <v>151</v>
      </c>
      <c r="H206" s="190">
        <v>8.65</v>
      </c>
      <c r="I206" s="191"/>
      <c r="J206" s="190">
        <f>ROUND(I206*H206,0)</f>
        <v>0</v>
      </c>
      <c r="K206" s="188" t="s">
        <v>176</v>
      </c>
      <c r="L206" s="39"/>
      <c r="M206" s="192" t="s">
        <v>1</v>
      </c>
      <c r="N206" s="193" t="s">
        <v>41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152</v>
      </c>
      <c r="AT206" s="196" t="s">
        <v>148</v>
      </c>
      <c r="AU206" s="196" t="s">
        <v>85</v>
      </c>
      <c r="AY206" s="17" t="s">
        <v>145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</v>
      </c>
      <c r="BK206" s="197">
        <f>ROUND(I206*H206,0)</f>
        <v>0</v>
      </c>
      <c r="BL206" s="17" t="s">
        <v>152</v>
      </c>
      <c r="BM206" s="196" t="s">
        <v>245</v>
      </c>
    </row>
    <row r="207" spans="1:65" s="2" customFormat="1" ht="39">
      <c r="A207" s="34"/>
      <c r="B207" s="35"/>
      <c r="C207" s="36"/>
      <c r="D207" s="198" t="s">
        <v>153</v>
      </c>
      <c r="E207" s="36"/>
      <c r="F207" s="199" t="s">
        <v>1079</v>
      </c>
      <c r="G207" s="36"/>
      <c r="H207" s="36"/>
      <c r="I207" s="200"/>
      <c r="J207" s="36"/>
      <c r="K207" s="36"/>
      <c r="L207" s="39"/>
      <c r="M207" s="201"/>
      <c r="N207" s="202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153</v>
      </c>
      <c r="AU207" s="17" t="s">
        <v>85</v>
      </c>
    </row>
    <row r="208" spans="1:65" s="13" customFormat="1" ht="11.25">
      <c r="B208" s="212"/>
      <c r="C208" s="213"/>
      <c r="D208" s="198" t="s">
        <v>167</v>
      </c>
      <c r="E208" s="214" t="s">
        <v>1</v>
      </c>
      <c r="F208" s="215" t="s">
        <v>1080</v>
      </c>
      <c r="G208" s="213"/>
      <c r="H208" s="216">
        <v>8.65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167</v>
      </c>
      <c r="AU208" s="222" t="s">
        <v>85</v>
      </c>
      <c r="AV208" s="13" t="s">
        <v>85</v>
      </c>
      <c r="AW208" s="13" t="s">
        <v>32</v>
      </c>
      <c r="AX208" s="13" t="s">
        <v>76</v>
      </c>
      <c r="AY208" s="222" t="s">
        <v>145</v>
      </c>
    </row>
    <row r="209" spans="1:65" s="14" customFormat="1" ht="11.25">
      <c r="B209" s="223"/>
      <c r="C209" s="224"/>
      <c r="D209" s="198" t="s">
        <v>167</v>
      </c>
      <c r="E209" s="225" t="s">
        <v>1</v>
      </c>
      <c r="F209" s="226" t="s">
        <v>169</v>
      </c>
      <c r="G209" s="224"/>
      <c r="H209" s="227">
        <v>8.65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167</v>
      </c>
      <c r="AU209" s="233" t="s">
        <v>85</v>
      </c>
      <c r="AV209" s="14" t="s">
        <v>152</v>
      </c>
      <c r="AW209" s="14" t="s">
        <v>32</v>
      </c>
      <c r="AX209" s="14" t="s">
        <v>8</v>
      </c>
      <c r="AY209" s="233" t="s">
        <v>145</v>
      </c>
    </row>
    <row r="210" spans="1:65" s="2" customFormat="1" ht="16.5" customHeight="1">
      <c r="A210" s="34"/>
      <c r="B210" s="35"/>
      <c r="C210" s="203" t="s">
        <v>204</v>
      </c>
      <c r="D210" s="203" t="s">
        <v>155</v>
      </c>
      <c r="E210" s="204" t="s">
        <v>1081</v>
      </c>
      <c r="F210" s="205" t="s">
        <v>1082</v>
      </c>
      <c r="G210" s="206" t="s">
        <v>151</v>
      </c>
      <c r="H210" s="207">
        <v>9.08</v>
      </c>
      <c r="I210" s="208"/>
      <c r="J210" s="207">
        <f>ROUND(I210*H210,0)</f>
        <v>0</v>
      </c>
      <c r="K210" s="205" t="s">
        <v>176</v>
      </c>
      <c r="L210" s="209"/>
      <c r="M210" s="210" t="s">
        <v>1</v>
      </c>
      <c r="N210" s="211" t="s">
        <v>41</v>
      </c>
      <c r="O210" s="71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159</v>
      </c>
      <c r="AT210" s="196" t="s">
        <v>155</v>
      </c>
      <c r="AU210" s="196" t="s">
        <v>85</v>
      </c>
      <c r="AY210" s="17" t="s">
        <v>145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</v>
      </c>
      <c r="BK210" s="197">
        <f>ROUND(I210*H210,0)</f>
        <v>0</v>
      </c>
      <c r="BL210" s="17" t="s">
        <v>152</v>
      </c>
      <c r="BM210" s="196" t="s">
        <v>249</v>
      </c>
    </row>
    <row r="211" spans="1:65" s="2" customFormat="1" ht="11.25">
      <c r="A211" s="34"/>
      <c r="B211" s="35"/>
      <c r="C211" s="36"/>
      <c r="D211" s="198" t="s">
        <v>153</v>
      </c>
      <c r="E211" s="36"/>
      <c r="F211" s="199" t="s">
        <v>1082</v>
      </c>
      <c r="G211" s="36"/>
      <c r="H211" s="36"/>
      <c r="I211" s="200"/>
      <c r="J211" s="36"/>
      <c r="K211" s="36"/>
      <c r="L211" s="39"/>
      <c r="M211" s="201"/>
      <c r="N211" s="202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153</v>
      </c>
      <c r="AU211" s="17" t="s">
        <v>85</v>
      </c>
    </row>
    <row r="212" spans="1:65" s="13" customFormat="1" ht="11.25">
      <c r="B212" s="212"/>
      <c r="C212" s="213"/>
      <c r="D212" s="198" t="s">
        <v>167</v>
      </c>
      <c r="E212" s="214" t="s">
        <v>1</v>
      </c>
      <c r="F212" s="215" t="s">
        <v>1083</v>
      </c>
      <c r="G212" s="213"/>
      <c r="H212" s="216">
        <v>9.08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167</v>
      </c>
      <c r="AU212" s="222" t="s">
        <v>85</v>
      </c>
      <c r="AV212" s="13" t="s">
        <v>85</v>
      </c>
      <c r="AW212" s="13" t="s">
        <v>32</v>
      </c>
      <c r="AX212" s="13" t="s">
        <v>76</v>
      </c>
      <c r="AY212" s="222" t="s">
        <v>145</v>
      </c>
    </row>
    <row r="213" spans="1:65" s="14" customFormat="1" ht="11.25">
      <c r="B213" s="223"/>
      <c r="C213" s="224"/>
      <c r="D213" s="198" t="s">
        <v>167</v>
      </c>
      <c r="E213" s="225" t="s">
        <v>1</v>
      </c>
      <c r="F213" s="226" t="s">
        <v>169</v>
      </c>
      <c r="G213" s="224"/>
      <c r="H213" s="227">
        <v>9.08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AT213" s="233" t="s">
        <v>167</v>
      </c>
      <c r="AU213" s="233" t="s">
        <v>85</v>
      </c>
      <c r="AV213" s="14" t="s">
        <v>152</v>
      </c>
      <c r="AW213" s="14" t="s">
        <v>32</v>
      </c>
      <c r="AX213" s="14" t="s">
        <v>8</v>
      </c>
      <c r="AY213" s="233" t="s">
        <v>145</v>
      </c>
    </row>
    <row r="214" spans="1:65" s="2" customFormat="1" ht="37.9" customHeight="1">
      <c r="A214" s="34"/>
      <c r="B214" s="35"/>
      <c r="C214" s="186" t="s">
        <v>258</v>
      </c>
      <c r="D214" s="186" t="s">
        <v>148</v>
      </c>
      <c r="E214" s="187" t="s">
        <v>918</v>
      </c>
      <c r="F214" s="188" t="s">
        <v>919</v>
      </c>
      <c r="G214" s="189" t="s">
        <v>763</v>
      </c>
      <c r="H214" s="190">
        <v>1.57</v>
      </c>
      <c r="I214" s="191"/>
      <c r="J214" s="190">
        <f>ROUND(I214*H214,0)</f>
        <v>0</v>
      </c>
      <c r="K214" s="188" t="s">
        <v>176</v>
      </c>
      <c r="L214" s="39"/>
      <c r="M214" s="192" t="s">
        <v>1</v>
      </c>
      <c r="N214" s="193" t="s">
        <v>41</v>
      </c>
      <c r="O214" s="71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152</v>
      </c>
      <c r="AT214" s="196" t="s">
        <v>148</v>
      </c>
      <c r="AU214" s="196" t="s">
        <v>85</v>
      </c>
      <c r="AY214" s="17" t="s">
        <v>145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</v>
      </c>
      <c r="BK214" s="197">
        <f>ROUND(I214*H214,0)</f>
        <v>0</v>
      </c>
      <c r="BL214" s="17" t="s">
        <v>152</v>
      </c>
      <c r="BM214" s="196" t="s">
        <v>252</v>
      </c>
    </row>
    <row r="215" spans="1:65" s="2" customFormat="1" ht="19.5">
      <c r="A215" s="34"/>
      <c r="B215" s="35"/>
      <c r="C215" s="36"/>
      <c r="D215" s="198" t="s">
        <v>153</v>
      </c>
      <c r="E215" s="36"/>
      <c r="F215" s="199" t="s">
        <v>920</v>
      </c>
      <c r="G215" s="36"/>
      <c r="H215" s="36"/>
      <c r="I215" s="200"/>
      <c r="J215" s="36"/>
      <c r="K215" s="36"/>
      <c r="L215" s="39"/>
      <c r="M215" s="201"/>
      <c r="N215" s="202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153</v>
      </c>
      <c r="AU215" s="17" t="s">
        <v>85</v>
      </c>
    </row>
    <row r="216" spans="1:65" s="13" customFormat="1" ht="11.25">
      <c r="B216" s="212"/>
      <c r="C216" s="213"/>
      <c r="D216" s="198" t="s">
        <v>167</v>
      </c>
      <c r="E216" s="214" t="s">
        <v>1</v>
      </c>
      <c r="F216" s="215" t="s">
        <v>1084</v>
      </c>
      <c r="G216" s="213"/>
      <c r="H216" s="216">
        <v>1.57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167</v>
      </c>
      <c r="AU216" s="222" t="s">
        <v>85</v>
      </c>
      <c r="AV216" s="13" t="s">
        <v>85</v>
      </c>
      <c r="AW216" s="13" t="s">
        <v>32</v>
      </c>
      <c r="AX216" s="13" t="s">
        <v>76</v>
      </c>
      <c r="AY216" s="222" t="s">
        <v>145</v>
      </c>
    </row>
    <row r="217" spans="1:65" s="14" customFormat="1" ht="11.25">
      <c r="B217" s="223"/>
      <c r="C217" s="224"/>
      <c r="D217" s="198" t="s">
        <v>167</v>
      </c>
      <c r="E217" s="225" t="s">
        <v>1</v>
      </c>
      <c r="F217" s="226" t="s">
        <v>169</v>
      </c>
      <c r="G217" s="224"/>
      <c r="H217" s="227">
        <v>1.57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167</v>
      </c>
      <c r="AU217" s="233" t="s">
        <v>85</v>
      </c>
      <c r="AV217" s="14" t="s">
        <v>152</v>
      </c>
      <c r="AW217" s="14" t="s">
        <v>32</v>
      </c>
      <c r="AX217" s="14" t="s">
        <v>8</v>
      </c>
      <c r="AY217" s="233" t="s">
        <v>145</v>
      </c>
    </row>
    <row r="218" spans="1:65" s="2" customFormat="1" ht="24.2" customHeight="1">
      <c r="A218" s="34"/>
      <c r="B218" s="35"/>
      <c r="C218" s="186" t="s">
        <v>209</v>
      </c>
      <c r="D218" s="186" t="s">
        <v>148</v>
      </c>
      <c r="E218" s="187" t="s">
        <v>924</v>
      </c>
      <c r="F218" s="188" t="s">
        <v>925</v>
      </c>
      <c r="G218" s="189" t="s">
        <v>165</v>
      </c>
      <c r="H218" s="190">
        <v>10.86</v>
      </c>
      <c r="I218" s="191"/>
      <c r="J218" s="190">
        <f>ROUND(I218*H218,0)</f>
        <v>0</v>
      </c>
      <c r="K218" s="188" t="s">
        <v>176</v>
      </c>
      <c r="L218" s="39"/>
      <c r="M218" s="192" t="s">
        <v>1</v>
      </c>
      <c r="N218" s="193" t="s">
        <v>41</v>
      </c>
      <c r="O218" s="71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6" t="s">
        <v>152</v>
      </c>
      <c r="AT218" s="196" t="s">
        <v>148</v>
      </c>
      <c r="AU218" s="196" t="s">
        <v>85</v>
      </c>
      <c r="AY218" s="17" t="s">
        <v>145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7" t="s">
        <v>8</v>
      </c>
      <c r="BK218" s="197">
        <f>ROUND(I218*H218,0)</f>
        <v>0</v>
      </c>
      <c r="BL218" s="17" t="s">
        <v>152</v>
      </c>
      <c r="BM218" s="196" t="s">
        <v>256</v>
      </c>
    </row>
    <row r="219" spans="1:65" s="2" customFormat="1" ht="29.25">
      <c r="A219" s="34"/>
      <c r="B219" s="35"/>
      <c r="C219" s="36"/>
      <c r="D219" s="198" t="s">
        <v>153</v>
      </c>
      <c r="E219" s="36"/>
      <c r="F219" s="199" t="s">
        <v>926</v>
      </c>
      <c r="G219" s="36"/>
      <c r="H219" s="36"/>
      <c r="I219" s="200"/>
      <c r="J219" s="36"/>
      <c r="K219" s="36"/>
      <c r="L219" s="39"/>
      <c r="M219" s="201"/>
      <c r="N219" s="202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153</v>
      </c>
      <c r="AU219" s="17" t="s">
        <v>85</v>
      </c>
    </row>
    <row r="220" spans="1:65" s="13" customFormat="1" ht="11.25">
      <c r="B220" s="212"/>
      <c r="C220" s="213"/>
      <c r="D220" s="198" t="s">
        <v>167</v>
      </c>
      <c r="E220" s="214" t="s">
        <v>1</v>
      </c>
      <c r="F220" s="215" t="s">
        <v>1085</v>
      </c>
      <c r="G220" s="213"/>
      <c r="H220" s="216">
        <v>10.86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167</v>
      </c>
      <c r="AU220" s="222" t="s">
        <v>85</v>
      </c>
      <c r="AV220" s="13" t="s">
        <v>85</v>
      </c>
      <c r="AW220" s="13" t="s">
        <v>32</v>
      </c>
      <c r="AX220" s="13" t="s">
        <v>76</v>
      </c>
      <c r="AY220" s="222" t="s">
        <v>145</v>
      </c>
    </row>
    <row r="221" spans="1:65" s="14" customFormat="1" ht="11.25">
      <c r="B221" s="223"/>
      <c r="C221" s="224"/>
      <c r="D221" s="198" t="s">
        <v>167</v>
      </c>
      <c r="E221" s="225" t="s">
        <v>1</v>
      </c>
      <c r="F221" s="226" t="s">
        <v>169</v>
      </c>
      <c r="G221" s="224"/>
      <c r="H221" s="227">
        <v>10.86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AT221" s="233" t="s">
        <v>167</v>
      </c>
      <c r="AU221" s="233" t="s">
        <v>85</v>
      </c>
      <c r="AV221" s="14" t="s">
        <v>152</v>
      </c>
      <c r="AW221" s="14" t="s">
        <v>32</v>
      </c>
      <c r="AX221" s="14" t="s">
        <v>8</v>
      </c>
      <c r="AY221" s="233" t="s">
        <v>145</v>
      </c>
    </row>
    <row r="222" spans="1:65" s="2" customFormat="1" ht="33" customHeight="1">
      <c r="A222" s="34"/>
      <c r="B222" s="35"/>
      <c r="C222" s="186" t="s">
        <v>948</v>
      </c>
      <c r="D222" s="186" t="s">
        <v>148</v>
      </c>
      <c r="E222" s="187" t="s">
        <v>1086</v>
      </c>
      <c r="F222" s="188" t="s">
        <v>1087</v>
      </c>
      <c r="G222" s="189" t="s">
        <v>165</v>
      </c>
      <c r="H222" s="190">
        <v>17.3</v>
      </c>
      <c r="I222" s="191"/>
      <c r="J222" s="190">
        <f>ROUND(I222*H222,0)</f>
        <v>0</v>
      </c>
      <c r="K222" s="188" t="s">
        <v>176</v>
      </c>
      <c r="L222" s="39"/>
      <c r="M222" s="192" t="s">
        <v>1</v>
      </c>
      <c r="N222" s="193" t="s">
        <v>41</v>
      </c>
      <c r="O222" s="71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6" t="s">
        <v>152</v>
      </c>
      <c r="AT222" s="196" t="s">
        <v>148</v>
      </c>
      <c r="AU222" s="196" t="s">
        <v>85</v>
      </c>
      <c r="AY222" s="17" t="s">
        <v>145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7" t="s">
        <v>8</v>
      </c>
      <c r="BK222" s="197">
        <f>ROUND(I222*H222,0)</f>
        <v>0</v>
      </c>
      <c r="BL222" s="17" t="s">
        <v>152</v>
      </c>
      <c r="BM222" s="196" t="s">
        <v>261</v>
      </c>
    </row>
    <row r="223" spans="1:65" s="2" customFormat="1" ht="29.25">
      <c r="A223" s="34"/>
      <c r="B223" s="35"/>
      <c r="C223" s="36"/>
      <c r="D223" s="198" t="s">
        <v>153</v>
      </c>
      <c r="E223" s="36"/>
      <c r="F223" s="199" t="s">
        <v>1088</v>
      </c>
      <c r="G223" s="36"/>
      <c r="H223" s="36"/>
      <c r="I223" s="200"/>
      <c r="J223" s="36"/>
      <c r="K223" s="36"/>
      <c r="L223" s="39"/>
      <c r="M223" s="201"/>
      <c r="N223" s="202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153</v>
      </c>
      <c r="AU223" s="17" t="s">
        <v>85</v>
      </c>
    </row>
    <row r="224" spans="1:65" s="13" customFormat="1" ht="11.25">
      <c r="B224" s="212"/>
      <c r="C224" s="213"/>
      <c r="D224" s="198" t="s">
        <v>167</v>
      </c>
      <c r="E224" s="214" t="s">
        <v>1</v>
      </c>
      <c r="F224" s="215" t="s">
        <v>1089</v>
      </c>
      <c r="G224" s="213"/>
      <c r="H224" s="216">
        <v>17.3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167</v>
      </c>
      <c r="AU224" s="222" t="s">
        <v>85</v>
      </c>
      <c r="AV224" s="13" t="s">
        <v>85</v>
      </c>
      <c r="AW224" s="13" t="s">
        <v>32</v>
      </c>
      <c r="AX224" s="13" t="s">
        <v>76</v>
      </c>
      <c r="AY224" s="222" t="s">
        <v>145</v>
      </c>
    </row>
    <row r="225" spans="1:65" s="14" customFormat="1" ht="11.25">
      <c r="B225" s="223"/>
      <c r="C225" s="224"/>
      <c r="D225" s="198" t="s">
        <v>167</v>
      </c>
      <c r="E225" s="225" t="s">
        <v>1</v>
      </c>
      <c r="F225" s="226" t="s">
        <v>169</v>
      </c>
      <c r="G225" s="224"/>
      <c r="H225" s="227">
        <v>17.3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AT225" s="233" t="s">
        <v>167</v>
      </c>
      <c r="AU225" s="233" t="s">
        <v>85</v>
      </c>
      <c r="AV225" s="14" t="s">
        <v>152</v>
      </c>
      <c r="AW225" s="14" t="s">
        <v>32</v>
      </c>
      <c r="AX225" s="14" t="s">
        <v>8</v>
      </c>
      <c r="AY225" s="233" t="s">
        <v>145</v>
      </c>
    </row>
    <row r="226" spans="1:65" s="2" customFormat="1" ht="24.2" customHeight="1">
      <c r="A226" s="34"/>
      <c r="B226" s="35"/>
      <c r="C226" s="186" t="s">
        <v>213</v>
      </c>
      <c r="D226" s="186" t="s">
        <v>148</v>
      </c>
      <c r="E226" s="187" t="s">
        <v>1090</v>
      </c>
      <c r="F226" s="188" t="s">
        <v>1091</v>
      </c>
      <c r="G226" s="189" t="s">
        <v>763</v>
      </c>
      <c r="H226" s="190">
        <v>1.66</v>
      </c>
      <c r="I226" s="191"/>
      <c r="J226" s="190">
        <f>ROUND(I226*H226,0)</f>
        <v>0</v>
      </c>
      <c r="K226" s="188" t="s">
        <v>176</v>
      </c>
      <c r="L226" s="39"/>
      <c r="M226" s="192" t="s">
        <v>1</v>
      </c>
      <c r="N226" s="193" t="s">
        <v>41</v>
      </c>
      <c r="O226" s="71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152</v>
      </c>
      <c r="AT226" s="196" t="s">
        <v>148</v>
      </c>
      <c r="AU226" s="196" t="s">
        <v>85</v>
      </c>
      <c r="AY226" s="17" t="s">
        <v>145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7" t="s">
        <v>8</v>
      </c>
      <c r="BK226" s="197">
        <f>ROUND(I226*H226,0)</f>
        <v>0</v>
      </c>
      <c r="BL226" s="17" t="s">
        <v>152</v>
      </c>
      <c r="BM226" s="196" t="s">
        <v>264</v>
      </c>
    </row>
    <row r="227" spans="1:65" s="2" customFormat="1" ht="19.5">
      <c r="A227" s="34"/>
      <c r="B227" s="35"/>
      <c r="C227" s="36"/>
      <c r="D227" s="198" t="s">
        <v>153</v>
      </c>
      <c r="E227" s="36"/>
      <c r="F227" s="199" t="s">
        <v>1092</v>
      </c>
      <c r="G227" s="36"/>
      <c r="H227" s="36"/>
      <c r="I227" s="200"/>
      <c r="J227" s="36"/>
      <c r="K227" s="36"/>
      <c r="L227" s="39"/>
      <c r="M227" s="201"/>
      <c r="N227" s="202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153</v>
      </c>
      <c r="AU227" s="17" t="s">
        <v>85</v>
      </c>
    </row>
    <row r="228" spans="1:65" s="13" customFormat="1" ht="11.25">
      <c r="B228" s="212"/>
      <c r="C228" s="213"/>
      <c r="D228" s="198" t="s">
        <v>167</v>
      </c>
      <c r="E228" s="214" t="s">
        <v>1</v>
      </c>
      <c r="F228" s="215" t="s">
        <v>1093</v>
      </c>
      <c r="G228" s="213"/>
      <c r="H228" s="216">
        <v>1.66</v>
      </c>
      <c r="I228" s="217"/>
      <c r="J228" s="213"/>
      <c r="K228" s="213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167</v>
      </c>
      <c r="AU228" s="222" t="s">
        <v>85</v>
      </c>
      <c r="AV228" s="13" t="s">
        <v>85</v>
      </c>
      <c r="AW228" s="13" t="s">
        <v>32</v>
      </c>
      <c r="AX228" s="13" t="s">
        <v>76</v>
      </c>
      <c r="AY228" s="222" t="s">
        <v>145</v>
      </c>
    </row>
    <row r="229" spans="1:65" s="14" customFormat="1" ht="11.25">
      <c r="B229" s="223"/>
      <c r="C229" s="224"/>
      <c r="D229" s="198" t="s">
        <v>167</v>
      </c>
      <c r="E229" s="225" t="s">
        <v>1</v>
      </c>
      <c r="F229" s="226" t="s">
        <v>169</v>
      </c>
      <c r="G229" s="224"/>
      <c r="H229" s="227">
        <v>1.66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167</v>
      </c>
      <c r="AU229" s="233" t="s">
        <v>85</v>
      </c>
      <c r="AV229" s="14" t="s">
        <v>152</v>
      </c>
      <c r="AW229" s="14" t="s">
        <v>32</v>
      </c>
      <c r="AX229" s="14" t="s">
        <v>8</v>
      </c>
      <c r="AY229" s="233" t="s">
        <v>145</v>
      </c>
    </row>
    <row r="230" spans="1:65" s="2" customFormat="1" ht="24.2" customHeight="1">
      <c r="A230" s="34"/>
      <c r="B230" s="35"/>
      <c r="C230" s="186" t="s">
        <v>278</v>
      </c>
      <c r="D230" s="186" t="s">
        <v>148</v>
      </c>
      <c r="E230" s="187" t="s">
        <v>1094</v>
      </c>
      <c r="F230" s="188" t="s">
        <v>1095</v>
      </c>
      <c r="G230" s="189" t="s">
        <v>763</v>
      </c>
      <c r="H230" s="190">
        <v>2.41</v>
      </c>
      <c r="I230" s="191"/>
      <c r="J230" s="190">
        <f>ROUND(I230*H230,0)</f>
        <v>0</v>
      </c>
      <c r="K230" s="188" t="s">
        <v>176</v>
      </c>
      <c r="L230" s="39"/>
      <c r="M230" s="192" t="s">
        <v>1</v>
      </c>
      <c r="N230" s="193" t="s">
        <v>41</v>
      </c>
      <c r="O230" s="71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152</v>
      </c>
      <c r="AT230" s="196" t="s">
        <v>148</v>
      </c>
      <c r="AU230" s="196" t="s">
        <v>85</v>
      </c>
      <c r="AY230" s="17" t="s">
        <v>145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7" t="s">
        <v>8</v>
      </c>
      <c r="BK230" s="197">
        <f>ROUND(I230*H230,0)</f>
        <v>0</v>
      </c>
      <c r="BL230" s="17" t="s">
        <v>152</v>
      </c>
      <c r="BM230" s="196" t="s">
        <v>270</v>
      </c>
    </row>
    <row r="231" spans="1:65" s="2" customFormat="1" ht="19.5">
      <c r="A231" s="34"/>
      <c r="B231" s="35"/>
      <c r="C231" s="36"/>
      <c r="D231" s="198" t="s">
        <v>153</v>
      </c>
      <c r="E231" s="36"/>
      <c r="F231" s="199" t="s">
        <v>1096</v>
      </c>
      <c r="G231" s="36"/>
      <c r="H231" s="36"/>
      <c r="I231" s="200"/>
      <c r="J231" s="36"/>
      <c r="K231" s="36"/>
      <c r="L231" s="39"/>
      <c r="M231" s="201"/>
      <c r="N231" s="202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153</v>
      </c>
      <c r="AU231" s="17" t="s">
        <v>85</v>
      </c>
    </row>
    <row r="232" spans="1:65" s="13" customFormat="1" ht="11.25">
      <c r="B232" s="212"/>
      <c r="C232" s="213"/>
      <c r="D232" s="198" t="s">
        <v>167</v>
      </c>
      <c r="E232" s="214" t="s">
        <v>1</v>
      </c>
      <c r="F232" s="215" t="s">
        <v>1097</v>
      </c>
      <c r="G232" s="213"/>
      <c r="H232" s="216">
        <v>2.41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167</v>
      </c>
      <c r="AU232" s="222" t="s">
        <v>85</v>
      </c>
      <c r="AV232" s="13" t="s">
        <v>85</v>
      </c>
      <c r="AW232" s="13" t="s">
        <v>32</v>
      </c>
      <c r="AX232" s="13" t="s">
        <v>76</v>
      </c>
      <c r="AY232" s="222" t="s">
        <v>145</v>
      </c>
    </row>
    <row r="233" spans="1:65" s="14" customFormat="1" ht="11.25">
      <c r="B233" s="223"/>
      <c r="C233" s="224"/>
      <c r="D233" s="198" t="s">
        <v>167</v>
      </c>
      <c r="E233" s="225" t="s">
        <v>1</v>
      </c>
      <c r="F233" s="226" t="s">
        <v>169</v>
      </c>
      <c r="G233" s="224"/>
      <c r="H233" s="227">
        <v>2.41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AT233" s="233" t="s">
        <v>167</v>
      </c>
      <c r="AU233" s="233" t="s">
        <v>85</v>
      </c>
      <c r="AV233" s="14" t="s">
        <v>152</v>
      </c>
      <c r="AW233" s="14" t="s">
        <v>32</v>
      </c>
      <c r="AX233" s="14" t="s">
        <v>8</v>
      </c>
      <c r="AY233" s="233" t="s">
        <v>145</v>
      </c>
    </row>
    <row r="234" spans="1:65" s="2" customFormat="1" ht="21.75" customHeight="1">
      <c r="A234" s="34"/>
      <c r="B234" s="35"/>
      <c r="C234" s="186" t="s">
        <v>217</v>
      </c>
      <c r="D234" s="186" t="s">
        <v>148</v>
      </c>
      <c r="E234" s="187" t="s">
        <v>1098</v>
      </c>
      <c r="F234" s="188" t="s">
        <v>1099</v>
      </c>
      <c r="G234" s="189" t="s">
        <v>165</v>
      </c>
      <c r="H234" s="190">
        <v>1</v>
      </c>
      <c r="I234" s="191"/>
      <c r="J234" s="190">
        <f>ROUND(I234*H234,0)</f>
        <v>0</v>
      </c>
      <c r="K234" s="188" t="s">
        <v>176</v>
      </c>
      <c r="L234" s="39"/>
      <c r="M234" s="192" t="s">
        <v>1</v>
      </c>
      <c r="N234" s="193" t="s">
        <v>41</v>
      </c>
      <c r="O234" s="71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152</v>
      </c>
      <c r="AT234" s="196" t="s">
        <v>148</v>
      </c>
      <c r="AU234" s="196" t="s">
        <v>85</v>
      </c>
      <c r="AY234" s="17" t="s">
        <v>145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7" t="s">
        <v>8</v>
      </c>
      <c r="BK234" s="197">
        <f>ROUND(I234*H234,0)</f>
        <v>0</v>
      </c>
      <c r="BL234" s="17" t="s">
        <v>152</v>
      </c>
      <c r="BM234" s="196" t="s">
        <v>275</v>
      </c>
    </row>
    <row r="235" spans="1:65" s="2" customFormat="1" ht="29.25">
      <c r="A235" s="34"/>
      <c r="B235" s="35"/>
      <c r="C235" s="36"/>
      <c r="D235" s="198" t="s">
        <v>153</v>
      </c>
      <c r="E235" s="36"/>
      <c r="F235" s="199" t="s">
        <v>1100</v>
      </c>
      <c r="G235" s="36"/>
      <c r="H235" s="36"/>
      <c r="I235" s="200"/>
      <c r="J235" s="36"/>
      <c r="K235" s="36"/>
      <c r="L235" s="39"/>
      <c r="M235" s="201"/>
      <c r="N235" s="202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153</v>
      </c>
      <c r="AU235" s="17" t="s">
        <v>85</v>
      </c>
    </row>
    <row r="236" spans="1:65" s="12" customFormat="1" ht="22.9" customHeight="1">
      <c r="B236" s="170"/>
      <c r="C236" s="171"/>
      <c r="D236" s="172" t="s">
        <v>75</v>
      </c>
      <c r="E236" s="184" t="s">
        <v>437</v>
      </c>
      <c r="F236" s="184" t="s">
        <v>438</v>
      </c>
      <c r="G236" s="171"/>
      <c r="H236" s="171"/>
      <c r="I236" s="174"/>
      <c r="J236" s="185">
        <f>BK236</f>
        <v>0</v>
      </c>
      <c r="K236" s="171"/>
      <c r="L236" s="176"/>
      <c r="M236" s="177"/>
      <c r="N236" s="178"/>
      <c r="O236" s="178"/>
      <c r="P236" s="179">
        <f>SUM(P237:P248)</f>
        <v>0</v>
      </c>
      <c r="Q236" s="178"/>
      <c r="R236" s="179">
        <f>SUM(R237:R248)</f>
        <v>0</v>
      </c>
      <c r="S236" s="178"/>
      <c r="T236" s="180">
        <f>SUM(T237:T248)</f>
        <v>0</v>
      </c>
      <c r="AR236" s="181" t="s">
        <v>8</v>
      </c>
      <c r="AT236" s="182" t="s">
        <v>75</v>
      </c>
      <c r="AU236" s="182" t="s">
        <v>8</v>
      </c>
      <c r="AY236" s="181" t="s">
        <v>145</v>
      </c>
      <c r="BK236" s="183">
        <f>SUM(BK237:BK248)</f>
        <v>0</v>
      </c>
    </row>
    <row r="237" spans="1:65" s="2" customFormat="1" ht="16.5" customHeight="1">
      <c r="A237" s="34"/>
      <c r="B237" s="35"/>
      <c r="C237" s="186" t="s">
        <v>289</v>
      </c>
      <c r="D237" s="186" t="s">
        <v>148</v>
      </c>
      <c r="E237" s="187" t="s">
        <v>439</v>
      </c>
      <c r="F237" s="188" t="s">
        <v>440</v>
      </c>
      <c r="G237" s="189" t="s">
        <v>441</v>
      </c>
      <c r="H237" s="190">
        <v>14.04</v>
      </c>
      <c r="I237" s="191"/>
      <c r="J237" s="190">
        <f>ROUND(I237*H237,0)</f>
        <v>0</v>
      </c>
      <c r="K237" s="188" t="s">
        <v>176</v>
      </c>
      <c r="L237" s="39"/>
      <c r="M237" s="192" t="s">
        <v>1</v>
      </c>
      <c r="N237" s="193" t="s">
        <v>41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152</v>
      </c>
      <c r="AT237" s="196" t="s">
        <v>148</v>
      </c>
      <c r="AU237" s="196" t="s">
        <v>85</v>
      </c>
      <c r="AY237" s="17" t="s">
        <v>145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</v>
      </c>
      <c r="BK237" s="197">
        <f>ROUND(I237*H237,0)</f>
        <v>0</v>
      </c>
      <c r="BL237" s="17" t="s">
        <v>152</v>
      </c>
      <c r="BM237" s="196" t="s">
        <v>281</v>
      </c>
    </row>
    <row r="238" spans="1:65" s="2" customFormat="1" ht="19.5">
      <c r="A238" s="34"/>
      <c r="B238" s="35"/>
      <c r="C238" s="36"/>
      <c r="D238" s="198" t="s">
        <v>153</v>
      </c>
      <c r="E238" s="36"/>
      <c r="F238" s="199" t="s">
        <v>443</v>
      </c>
      <c r="G238" s="36"/>
      <c r="H238" s="36"/>
      <c r="I238" s="200"/>
      <c r="J238" s="36"/>
      <c r="K238" s="36"/>
      <c r="L238" s="39"/>
      <c r="M238" s="201"/>
      <c r="N238" s="202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153</v>
      </c>
      <c r="AU238" s="17" t="s">
        <v>85</v>
      </c>
    </row>
    <row r="239" spans="1:65" s="2" customFormat="1" ht="24.2" customHeight="1">
      <c r="A239" s="34"/>
      <c r="B239" s="35"/>
      <c r="C239" s="186" t="s">
        <v>222</v>
      </c>
      <c r="D239" s="186" t="s">
        <v>148</v>
      </c>
      <c r="E239" s="187" t="s">
        <v>445</v>
      </c>
      <c r="F239" s="188" t="s">
        <v>446</v>
      </c>
      <c r="G239" s="189" t="s">
        <v>441</v>
      </c>
      <c r="H239" s="190">
        <v>14.04</v>
      </c>
      <c r="I239" s="191"/>
      <c r="J239" s="190">
        <f>ROUND(I239*H239,0)</f>
        <v>0</v>
      </c>
      <c r="K239" s="188" t="s">
        <v>176</v>
      </c>
      <c r="L239" s="39"/>
      <c r="M239" s="192" t="s">
        <v>1</v>
      </c>
      <c r="N239" s="193" t="s">
        <v>41</v>
      </c>
      <c r="O239" s="71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152</v>
      </c>
      <c r="AT239" s="196" t="s">
        <v>148</v>
      </c>
      <c r="AU239" s="196" t="s">
        <v>85</v>
      </c>
      <c r="AY239" s="17" t="s">
        <v>145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7" t="s">
        <v>8</v>
      </c>
      <c r="BK239" s="197">
        <f>ROUND(I239*H239,0)</f>
        <v>0</v>
      </c>
      <c r="BL239" s="17" t="s">
        <v>152</v>
      </c>
      <c r="BM239" s="196" t="s">
        <v>287</v>
      </c>
    </row>
    <row r="240" spans="1:65" s="2" customFormat="1" ht="19.5">
      <c r="A240" s="34"/>
      <c r="B240" s="35"/>
      <c r="C240" s="36"/>
      <c r="D240" s="198" t="s">
        <v>153</v>
      </c>
      <c r="E240" s="36"/>
      <c r="F240" s="199" t="s">
        <v>448</v>
      </c>
      <c r="G240" s="36"/>
      <c r="H240" s="36"/>
      <c r="I240" s="200"/>
      <c r="J240" s="36"/>
      <c r="K240" s="36"/>
      <c r="L240" s="39"/>
      <c r="M240" s="201"/>
      <c r="N240" s="202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85</v>
      </c>
    </row>
    <row r="241" spans="1:65" s="2" customFormat="1" ht="24.2" customHeight="1">
      <c r="A241" s="34"/>
      <c r="B241" s="35"/>
      <c r="C241" s="186" t="s">
        <v>297</v>
      </c>
      <c r="D241" s="186" t="s">
        <v>148</v>
      </c>
      <c r="E241" s="187" t="s">
        <v>449</v>
      </c>
      <c r="F241" s="188" t="s">
        <v>450</v>
      </c>
      <c r="G241" s="189" t="s">
        <v>441</v>
      </c>
      <c r="H241" s="190">
        <v>14.04</v>
      </c>
      <c r="I241" s="191"/>
      <c r="J241" s="190">
        <f>ROUND(I241*H241,0)</f>
        <v>0</v>
      </c>
      <c r="K241" s="188" t="s">
        <v>176</v>
      </c>
      <c r="L241" s="39"/>
      <c r="M241" s="192" t="s">
        <v>1</v>
      </c>
      <c r="N241" s="193" t="s">
        <v>41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152</v>
      </c>
      <c r="AT241" s="196" t="s">
        <v>148</v>
      </c>
      <c r="AU241" s="196" t="s">
        <v>85</v>
      </c>
      <c r="AY241" s="17" t="s">
        <v>145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</v>
      </c>
      <c r="BK241" s="197">
        <f>ROUND(I241*H241,0)</f>
        <v>0</v>
      </c>
      <c r="BL241" s="17" t="s">
        <v>152</v>
      </c>
      <c r="BM241" s="196" t="s">
        <v>292</v>
      </c>
    </row>
    <row r="242" spans="1:65" s="2" customFormat="1" ht="19.5">
      <c r="A242" s="34"/>
      <c r="B242" s="35"/>
      <c r="C242" s="36"/>
      <c r="D242" s="198" t="s">
        <v>153</v>
      </c>
      <c r="E242" s="36"/>
      <c r="F242" s="199" t="s">
        <v>452</v>
      </c>
      <c r="G242" s="36"/>
      <c r="H242" s="36"/>
      <c r="I242" s="200"/>
      <c r="J242" s="36"/>
      <c r="K242" s="36"/>
      <c r="L242" s="39"/>
      <c r="M242" s="201"/>
      <c r="N242" s="202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153</v>
      </c>
      <c r="AU242" s="17" t="s">
        <v>85</v>
      </c>
    </row>
    <row r="243" spans="1:65" s="2" customFormat="1" ht="24.2" customHeight="1">
      <c r="A243" s="34"/>
      <c r="B243" s="35"/>
      <c r="C243" s="186" t="s">
        <v>227</v>
      </c>
      <c r="D243" s="186" t="s">
        <v>148</v>
      </c>
      <c r="E243" s="187" t="s">
        <v>454</v>
      </c>
      <c r="F243" s="188" t="s">
        <v>455</v>
      </c>
      <c r="G243" s="189" t="s">
        <v>441</v>
      </c>
      <c r="H243" s="190">
        <v>126.36</v>
      </c>
      <c r="I243" s="191"/>
      <c r="J243" s="190">
        <f>ROUND(I243*H243,0)</f>
        <v>0</v>
      </c>
      <c r="K243" s="188" t="s">
        <v>176</v>
      </c>
      <c r="L243" s="39"/>
      <c r="M243" s="192" t="s">
        <v>1</v>
      </c>
      <c r="N243" s="193" t="s">
        <v>41</v>
      </c>
      <c r="O243" s="71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152</v>
      </c>
      <c r="AT243" s="196" t="s">
        <v>148</v>
      </c>
      <c r="AU243" s="196" t="s">
        <v>85</v>
      </c>
      <c r="AY243" s="17" t="s">
        <v>145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</v>
      </c>
      <c r="BK243" s="197">
        <f>ROUND(I243*H243,0)</f>
        <v>0</v>
      </c>
      <c r="BL243" s="17" t="s">
        <v>152</v>
      </c>
      <c r="BM243" s="196" t="s">
        <v>296</v>
      </c>
    </row>
    <row r="244" spans="1:65" s="2" customFormat="1" ht="29.25">
      <c r="A244" s="34"/>
      <c r="B244" s="35"/>
      <c r="C244" s="36"/>
      <c r="D244" s="198" t="s">
        <v>153</v>
      </c>
      <c r="E244" s="36"/>
      <c r="F244" s="199" t="s">
        <v>457</v>
      </c>
      <c r="G244" s="36"/>
      <c r="H244" s="36"/>
      <c r="I244" s="200"/>
      <c r="J244" s="36"/>
      <c r="K244" s="36"/>
      <c r="L244" s="39"/>
      <c r="M244" s="201"/>
      <c r="N244" s="202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153</v>
      </c>
      <c r="AU244" s="17" t="s">
        <v>85</v>
      </c>
    </row>
    <row r="245" spans="1:65" s="13" customFormat="1" ht="11.25">
      <c r="B245" s="212"/>
      <c r="C245" s="213"/>
      <c r="D245" s="198" t="s">
        <v>167</v>
      </c>
      <c r="E245" s="214" t="s">
        <v>1</v>
      </c>
      <c r="F245" s="215" t="s">
        <v>1101</v>
      </c>
      <c r="G245" s="213"/>
      <c r="H245" s="216">
        <v>126.36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167</v>
      </c>
      <c r="AU245" s="222" t="s">
        <v>85</v>
      </c>
      <c r="AV245" s="13" t="s">
        <v>85</v>
      </c>
      <c r="AW245" s="13" t="s">
        <v>32</v>
      </c>
      <c r="AX245" s="13" t="s">
        <v>76</v>
      </c>
      <c r="AY245" s="222" t="s">
        <v>145</v>
      </c>
    </row>
    <row r="246" spans="1:65" s="14" customFormat="1" ht="11.25">
      <c r="B246" s="223"/>
      <c r="C246" s="224"/>
      <c r="D246" s="198" t="s">
        <v>167</v>
      </c>
      <c r="E246" s="225" t="s">
        <v>1</v>
      </c>
      <c r="F246" s="226" t="s">
        <v>169</v>
      </c>
      <c r="G246" s="224"/>
      <c r="H246" s="227">
        <v>126.36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AT246" s="233" t="s">
        <v>167</v>
      </c>
      <c r="AU246" s="233" t="s">
        <v>85</v>
      </c>
      <c r="AV246" s="14" t="s">
        <v>152</v>
      </c>
      <c r="AW246" s="14" t="s">
        <v>32</v>
      </c>
      <c r="AX246" s="14" t="s">
        <v>8</v>
      </c>
      <c r="AY246" s="233" t="s">
        <v>145</v>
      </c>
    </row>
    <row r="247" spans="1:65" s="2" customFormat="1" ht="33" customHeight="1">
      <c r="A247" s="34"/>
      <c r="B247" s="35"/>
      <c r="C247" s="186" t="s">
        <v>308</v>
      </c>
      <c r="D247" s="186" t="s">
        <v>148</v>
      </c>
      <c r="E247" s="187" t="s">
        <v>459</v>
      </c>
      <c r="F247" s="188" t="s">
        <v>460</v>
      </c>
      <c r="G247" s="189" t="s">
        <v>441</v>
      </c>
      <c r="H247" s="190">
        <v>14</v>
      </c>
      <c r="I247" s="191"/>
      <c r="J247" s="190">
        <f>ROUND(I247*H247,0)</f>
        <v>0</v>
      </c>
      <c r="K247" s="188" t="s">
        <v>176</v>
      </c>
      <c r="L247" s="39"/>
      <c r="M247" s="192" t="s">
        <v>1</v>
      </c>
      <c r="N247" s="193" t="s">
        <v>41</v>
      </c>
      <c r="O247" s="71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6" t="s">
        <v>152</v>
      </c>
      <c r="AT247" s="196" t="s">
        <v>148</v>
      </c>
      <c r="AU247" s="196" t="s">
        <v>85</v>
      </c>
      <c r="AY247" s="17" t="s">
        <v>145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7" t="s">
        <v>8</v>
      </c>
      <c r="BK247" s="197">
        <f>ROUND(I247*H247,0)</f>
        <v>0</v>
      </c>
      <c r="BL247" s="17" t="s">
        <v>152</v>
      </c>
      <c r="BM247" s="196" t="s">
        <v>300</v>
      </c>
    </row>
    <row r="248" spans="1:65" s="2" customFormat="1" ht="29.25">
      <c r="A248" s="34"/>
      <c r="B248" s="35"/>
      <c r="C248" s="36"/>
      <c r="D248" s="198" t="s">
        <v>153</v>
      </c>
      <c r="E248" s="36"/>
      <c r="F248" s="199" t="s">
        <v>462</v>
      </c>
      <c r="G248" s="36"/>
      <c r="H248" s="36"/>
      <c r="I248" s="200"/>
      <c r="J248" s="36"/>
      <c r="K248" s="36"/>
      <c r="L248" s="39"/>
      <c r="M248" s="201"/>
      <c r="N248" s="202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153</v>
      </c>
      <c r="AU248" s="17" t="s">
        <v>85</v>
      </c>
    </row>
    <row r="249" spans="1:65" s="12" customFormat="1" ht="22.9" customHeight="1">
      <c r="B249" s="170"/>
      <c r="C249" s="171"/>
      <c r="D249" s="172" t="s">
        <v>75</v>
      </c>
      <c r="E249" s="184" t="s">
        <v>463</v>
      </c>
      <c r="F249" s="184" t="s">
        <v>464</v>
      </c>
      <c r="G249" s="171"/>
      <c r="H249" s="171"/>
      <c r="I249" s="174"/>
      <c r="J249" s="185">
        <f>BK249</f>
        <v>0</v>
      </c>
      <c r="K249" s="171"/>
      <c r="L249" s="176"/>
      <c r="M249" s="177"/>
      <c r="N249" s="178"/>
      <c r="O249" s="178"/>
      <c r="P249" s="179">
        <f>SUM(P250:P251)</f>
        <v>0</v>
      </c>
      <c r="Q249" s="178"/>
      <c r="R249" s="179">
        <f>SUM(R250:R251)</f>
        <v>0</v>
      </c>
      <c r="S249" s="178"/>
      <c r="T249" s="180">
        <f>SUM(T250:T251)</f>
        <v>0</v>
      </c>
      <c r="AR249" s="181" t="s">
        <v>8</v>
      </c>
      <c r="AT249" s="182" t="s">
        <v>75</v>
      </c>
      <c r="AU249" s="182" t="s">
        <v>8</v>
      </c>
      <c r="AY249" s="181" t="s">
        <v>145</v>
      </c>
      <c r="BK249" s="183">
        <f>SUM(BK250:BK251)</f>
        <v>0</v>
      </c>
    </row>
    <row r="250" spans="1:65" s="2" customFormat="1" ht="16.5" customHeight="1">
      <c r="A250" s="34"/>
      <c r="B250" s="35"/>
      <c r="C250" s="186" t="s">
        <v>228</v>
      </c>
      <c r="D250" s="186" t="s">
        <v>148</v>
      </c>
      <c r="E250" s="187" t="s">
        <v>466</v>
      </c>
      <c r="F250" s="188" t="s">
        <v>467</v>
      </c>
      <c r="G250" s="189" t="s">
        <v>441</v>
      </c>
      <c r="H250" s="190">
        <v>28.31</v>
      </c>
      <c r="I250" s="191"/>
      <c r="J250" s="190">
        <f>ROUND(I250*H250,0)</f>
        <v>0</v>
      </c>
      <c r="K250" s="188" t="s">
        <v>176</v>
      </c>
      <c r="L250" s="39"/>
      <c r="M250" s="192" t="s">
        <v>1</v>
      </c>
      <c r="N250" s="193" t="s">
        <v>41</v>
      </c>
      <c r="O250" s="71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6" t="s">
        <v>152</v>
      </c>
      <c r="AT250" s="196" t="s">
        <v>148</v>
      </c>
      <c r="AU250" s="196" t="s">
        <v>85</v>
      </c>
      <c r="AY250" s="17" t="s">
        <v>145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7" t="s">
        <v>8</v>
      </c>
      <c r="BK250" s="197">
        <f>ROUND(I250*H250,0)</f>
        <v>0</v>
      </c>
      <c r="BL250" s="17" t="s">
        <v>152</v>
      </c>
      <c r="BM250" s="196" t="s">
        <v>305</v>
      </c>
    </row>
    <row r="251" spans="1:65" s="2" customFormat="1" ht="39">
      <c r="A251" s="34"/>
      <c r="B251" s="35"/>
      <c r="C251" s="36"/>
      <c r="D251" s="198" t="s">
        <v>153</v>
      </c>
      <c r="E251" s="36"/>
      <c r="F251" s="199" t="s">
        <v>469</v>
      </c>
      <c r="G251" s="36"/>
      <c r="H251" s="36"/>
      <c r="I251" s="200"/>
      <c r="J251" s="36"/>
      <c r="K251" s="36"/>
      <c r="L251" s="39"/>
      <c r="M251" s="201"/>
      <c r="N251" s="202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153</v>
      </c>
      <c r="AU251" s="17" t="s">
        <v>85</v>
      </c>
    </row>
    <row r="252" spans="1:65" s="12" customFormat="1" ht="25.9" customHeight="1">
      <c r="B252" s="170"/>
      <c r="C252" s="171"/>
      <c r="D252" s="172" t="s">
        <v>75</v>
      </c>
      <c r="E252" s="173" t="s">
        <v>470</v>
      </c>
      <c r="F252" s="173" t="s">
        <v>471</v>
      </c>
      <c r="G252" s="171"/>
      <c r="H252" s="171"/>
      <c r="I252" s="174"/>
      <c r="J252" s="175">
        <f>BK252</f>
        <v>0</v>
      </c>
      <c r="K252" s="171"/>
      <c r="L252" s="176"/>
      <c r="M252" s="177"/>
      <c r="N252" s="178"/>
      <c r="O252" s="178"/>
      <c r="P252" s="179">
        <f>P253+P272</f>
        <v>0</v>
      </c>
      <c r="Q252" s="178"/>
      <c r="R252" s="179">
        <f>R253+R272</f>
        <v>0</v>
      </c>
      <c r="S252" s="178"/>
      <c r="T252" s="180">
        <f>T253+T272</f>
        <v>0</v>
      </c>
      <c r="AR252" s="181" t="s">
        <v>85</v>
      </c>
      <c r="AT252" s="182" t="s">
        <v>75</v>
      </c>
      <c r="AU252" s="182" t="s">
        <v>76</v>
      </c>
      <c r="AY252" s="181" t="s">
        <v>145</v>
      </c>
      <c r="BK252" s="183">
        <f>BK253+BK272</f>
        <v>0</v>
      </c>
    </row>
    <row r="253" spans="1:65" s="12" customFormat="1" ht="22.9" customHeight="1">
      <c r="B253" s="170"/>
      <c r="C253" s="171"/>
      <c r="D253" s="172" t="s">
        <v>75</v>
      </c>
      <c r="E253" s="184" t="s">
        <v>472</v>
      </c>
      <c r="F253" s="184" t="s">
        <v>473</v>
      </c>
      <c r="G253" s="171"/>
      <c r="H253" s="171"/>
      <c r="I253" s="174"/>
      <c r="J253" s="185">
        <f>BK253</f>
        <v>0</v>
      </c>
      <c r="K253" s="171"/>
      <c r="L253" s="176"/>
      <c r="M253" s="177"/>
      <c r="N253" s="178"/>
      <c r="O253" s="178"/>
      <c r="P253" s="179">
        <f>SUM(P254:P271)</f>
        <v>0</v>
      </c>
      <c r="Q253" s="178"/>
      <c r="R253" s="179">
        <f>SUM(R254:R271)</f>
        <v>0</v>
      </c>
      <c r="S253" s="178"/>
      <c r="T253" s="180">
        <f>SUM(T254:T271)</f>
        <v>0</v>
      </c>
      <c r="AR253" s="181" t="s">
        <v>85</v>
      </c>
      <c r="AT253" s="182" t="s">
        <v>75</v>
      </c>
      <c r="AU253" s="182" t="s">
        <v>8</v>
      </c>
      <c r="AY253" s="181" t="s">
        <v>145</v>
      </c>
      <c r="BK253" s="183">
        <f>SUM(BK254:BK271)</f>
        <v>0</v>
      </c>
    </row>
    <row r="254" spans="1:65" s="2" customFormat="1" ht="24.2" customHeight="1">
      <c r="A254" s="34"/>
      <c r="B254" s="35"/>
      <c r="C254" s="186" t="s">
        <v>318</v>
      </c>
      <c r="D254" s="186" t="s">
        <v>148</v>
      </c>
      <c r="E254" s="187" t="s">
        <v>1102</v>
      </c>
      <c r="F254" s="188" t="s">
        <v>1103</v>
      </c>
      <c r="G254" s="189" t="s">
        <v>165</v>
      </c>
      <c r="H254" s="190">
        <v>10.8</v>
      </c>
      <c r="I254" s="191"/>
      <c r="J254" s="190">
        <f>ROUND(I254*H254,0)</f>
        <v>0</v>
      </c>
      <c r="K254" s="188" t="s">
        <v>176</v>
      </c>
      <c r="L254" s="39"/>
      <c r="M254" s="192" t="s">
        <v>1</v>
      </c>
      <c r="N254" s="193" t="s">
        <v>41</v>
      </c>
      <c r="O254" s="71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6" t="s">
        <v>190</v>
      </c>
      <c r="AT254" s="196" t="s">
        <v>148</v>
      </c>
      <c r="AU254" s="196" t="s">
        <v>85</v>
      </c>
      <c r="AY254" s="17" t="s">
        <v>145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7" t="s">
        <v>8</v>
      </c>
      <c r="BK254" s="197">
        <f>ROUND(I254*H254,0)</f>
        <v>0</v>
      </c>
      <c r="BL254" s="17" t="s">
        <v>190</v>
      </c>
      <c r="BM254" s="196" t="s">
        <v>311</v>
      </c>
    </row>
    <row r="255" spans="1:65" s="2" customFormat="1" ht="19.5">
      <c r="A255" s="34"/>
      <c r="B255" s="35"/>
      <c r="C255" s="36"/>
      <c r="D255" s="198" t="s">
        <v>153</v>
      </c>
      <c r="E255" s="36"/>
      <c r="F255" s="199" t="s">
        <v>1104</v>
      </c>
      <c r="G255" s="36"/>
      <c r="H255" s="36"/>
      <c r="I255" s="200"/>
      <c r="J255" s="36"/>
      <c r="K255" s="36"/>
      <c r="L255" s="39"/>
      <c r="M255" s="201"/>
      <c r="N255" s="202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153</v>
      </c>
      <c r="AU255" s="17" t="s">
        <v>85</v>
      </c>
    </row>
    <row r="256" spans="1:65" s="13" customFormat="1" ht="11.25">
      <c r="B256" s="212"/>
      <c r="C256" s="213"/>
      <c r="D256" s="198" t="s">
        <v>167</v>
      </c>
      <c r="E256" s="214" t="s">
        <v>1</v>
      </c>
      <c r="F256" s="215" t="s">
        <v>1105</v>
      </c>
      <c r="G256" s="213"/>
      <c r="H256" s="216">
        <v>10.8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167</v>
      </c>
      <c r="AU256" s="222" t="s">
        <v>85</v>
      </c>
      <c r="AV256" s="13" t="s">
        <v>85</v>
      </c>
      <c r="AW256" s="13" t="s">
        <v>32</v>
      </c>
      <c r="AX256" s="13" t="s">
        <v>76</v>
      </c>
      <c r="AY256" s="222" t="s">
        <v>145</v>
      </c>
    </row>
    <row r="257" spans="1:65" s="14" customFormat="1" ht="11.25">
      <c r="B257" s="223"/>
      <c r="C257" s="224"/>
      <c r="D257" s="198" t="s">
        <v>167</v>
      </c>
      <c r="E257" s="225" t="s">
        <v>1</v>
      </c>
      <c r="F257" s="226" t="s">
        <v>169</v>
      </c>
      <c r="G257" s="224"/>
      <c r="H257" s="227">
        <v>10.8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AT257" s="233" t="s">
        <v>167</v>
      </c>
      <c r="AU257" s="233" t="s">
        <v>85</v>
      </c>
      <c r="AV257" s="14" t="s">
        <v>152</v>
      </c>
      <c r="AW257" s="14" t="s">
        <v>32</v>
      </c>
      <c r="AX257" s="14" t="s">
        <v>8</v>
      </c>
      <c r="AY257" s="233" t="s">
        <v>145</v>
      </c>
    </row>
    <row r="258" spans="1:65" s="2" customFormat="1" ht="16.5" customHeight="1">
      <c r="A258" s="34"/>
      <c r="B258" s="35"/>
      <c r="C258" s="203" t="s">
        <v>232</v>
      </c>
      <c r="D258" s="203" t="s">
        <v>155</v>
      </c>
      <c r="E258" s="204" t="s">
        <v>1106</v>
      </c>
      <c r="F258" s="205" t="s">
        <v>1107</v>
      </c>
      <c r="G258" s="206" t="s">
        <v>441</v>
      </c>
      <c r="H258" s="207">
        <v>0</v>
      </c>
      <c r="I258" s="208"/>
      <c r="J258" s="207">
        <f>ROUND(I258*H258,0)</f>
        <v>0</v>
      </c>
      <c r="K258" s="205" t="s">
        <v>176</v>
      </c>
      <c r="L258" s="209"/>
      <c r="M258" s="210" t="s">
        <v>1</v>
      </c>
      <c r="N258" s="211" t="s">
        <v>41</v>
      </c>
      <c r="O258" s="71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227</v>
      </c>
      <c r="AT258" s="196" t="s">
        <v>155</v>
      </c>
      <c r="AU258" s="196" t="s">
        <v>85</v>
      </c>
      <c r="AY258" s="17" t="s">
        <v>145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7" t="s">
        <v>8</v>
      </c>
      <c r="BK258" s="197">
        <f>ROUND(I258*H258,0)</f>
        <v>0</v>
      </c>
      <c r="BL258" s="17" t="s">
        <v>190</v>
      </c>
      <c r="BM258" s="196" t="s">
        <v>315</v>
      </c>
    </row>
    <row r="259" spans="1:65" s="2" customFormat="1" ht="11.25">
      <c r="A259" s="34"/>
      <c r="B259" s="35"/>
      <c r="C259" s="36"/>
      <c r="D259" s="198" t="s">
        <v>153</v>
      </c>
      <c r="E259" s="36"/>
      <c r="F259" s="199" t="s">
        <v>1107</v>
      </c>
      <c r="G259" s="36"/>
      <c r="H259" s="36"/>
      <c r="I259" s="200"/>
      <c r="J259" s="36"/>
      <c r="K259" s="36"/>
      <c r="L259" s="39"/>
      <c r="M259" s="201"/>
      <c r="N259" s="202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153</v>
      </c>
      <c r="AU259" s="17" t="s">
        <v>85</v>
      </c>
    </row>
    <row r="260" spans="1:65" s="13" customFormat="1" ht="11.25">
      <c r="B260" s="212"/>
      <c r="C260" s="213"/>
      <c r="D260" s="198" t="s">
        <v>167</v>
      </c>
      <c r="E260" s="214" t="s">
        <v>1</v>
      </c>
      <c r="F260" s="215" t="s">
        <v>1108</v>
      </c>
      <c r="G260" s="213"/>
      <c r="H260" s="216">
        <v>0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167</v>
      </c>
      <c r="AU260" s="222" t="s">
        <v>85</v>
      </c>
      <c r="AV260" s="13" t="s">
        <v>85</v>
      </c>
      <c r="AW260" s="13" t="s">
        <v>32</v>
      </c>
      <c r="AX260" s="13" t="s">
        <v>76</v>
      </c>
      <c r="AY260" s="222" t="s">
        <v>145</v>
      </c>
    </row>
    <row r="261" spans="1:65" s="14" customFormat="1" ht="11.25">
      <c r="B261" s="223"/>
      <c r="C261" s="224"/>
      <c r="D261" s="198" t="s">
        <v>167</v>
      </c>
      <c r="E261" s="225" t="s">
        <v>1</v>
      </c>
      <c r="F261" s="226" t="s">
        <v>169</v>
      </c>
      <c r="G261" s="224"/>
      <c r="H261" s="227">
        <v>0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AT261" s="233" t="s">
        <v>167</v>
      </c>
      <c r="AU261" s="233" t="s">
        <v>85</v>
      </c>
      <c r="AV261" s="14" t="s">
        <v>152</v>
      </c>
      <c r="AW261" s="14" t="s">
        <v>32</v>
      </c>
      <c r="AX261" s="14" t="s">
        <v>8</v>
      </c>
      <c r="AY261" s="233" t="s">
        <v>145</v>
      </c>
    </row>
    <row r="262" spans="1:65" s="2" customFormat="1" ht="24.2" customHeight="1">
      <c r="A262" s="34"/>
      <c r="B262" s="35"/>
      <c r="C262" s="186" t="s">
        <v>328</v>
      </c>
      <c r="D262" s="186" t="s">
        <v>148</v>
      </c>
      <c r="E262" s="187" t="s">
        <v>1109</v>
      </c>
      <c r="F262" s="188" t="s">
        <v>1110</v>
      </c>
      <c r="G262" s="189" t="s">
        <v>165</v>
      </c>
      <c r="H262" s="190">
        <v>10.8</v>
      </c>
      <c r="I262" s="191"/>
      <c r="J262" s="190">
        <f>ROUND(I262*H262,0)</f>
        <v>0</v>
      </c>
      <c r="K262" s="188" t="s">
        <v>176</v>
      </c>
      <c r="L262" s="39"/>
      <c r="M262" s="192" t="s">
        <v>1</v>
      </c>
      <c r="N262" s="193" t="s">
        <v>41</v>
      </c>
      <c r="O262" s="71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6" t="s">
        <v>190</v>
      </c>
      <c r="AT262" s="196" t="s">
        <v>148</v>
      </c>
      <c r="AU262" s="196" t="s">
        <v>85</v>
      </c>
      <c r="AY262" s="17" t="s">
        <v>145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7" t="s">
        <v>8</v>
      </c>
      <c r="BK262" s="197">
        <f>ROUND(I262*H262,0)</f>
        <v>0</v>
      </c>
      <c r="BL262" s="17" t="s">
        <v>190</v>
      </c>
      <c r="BM262" s="196" t="s">
        <v>321</v>
      </c>
    </row>
    <row r="263" spans="1:65" s="2" customFormat="1" ht="19.5">
      <c r="A263" s="34"/>
      <c r="B263" s="35"/>
      <c r="C263" s="36"/>
      <c r="D263" s="198" t="s">
        <v>153</v>
      </c>
      <c r="E263" s="36"/>
      <c r="F263" s="199" t="s">
        <v>1111</v>
      </c>
      <c r="G263" s="36"/>
      <c r="H263" s="36"/>
      <c r="I263" s="200"/>
      <c r="J263" s="36"/>
      <c r="K263" s="36"/>
      <c r="L263" s="39"/>
      <c r="M263" s="201"/>
      <c r="N263" s="202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153</v>
      </c>
      <c r="AU263" s="17" t="s">
        <v>85</v>
      </c>
    </row>
    <row r="264" spans="1:65" s="13" customFormat="1" ht="11.25">
      <c r="B264" s="212"/>
      <c r="C264" s="213"/>
      <c r="D264" s="198" t="s">
        <v>167</v>
      </c>
      <c r="E264" s="214" t="s">
        <v>1</v>
      </c>
      <c r="F264" s="215" t="s">
        <v>1105</v>
      </c>
      <c r="G264" s="213"/>
      <c r="H264" s="216">
        <v>10.8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167</v>
      </c>
      <c r="AU264" s="222" t="s">
        <v>85</v>
      </c>
      <c r="AV264" s="13" t="s">
        <v>85</v>
      </c>
      <c r="AW264" s="13" t="s">
        <v>32</v>
      </c>
      <c r="AX264" s="13" t="s">
        <v>76</v>
      </c>
      <c r="AY264" s="222" t="s">
        <v>145</v>
      </c>
    </row>
    <row r="265" spans="1:65" s="14" customFormat="1" ht="11.25">
      <c r="B265" s="223"/>
      <c r="C265" s="224"/>
      <c r="D265" s="198" t="s">
        <v>167</v>
      </c>
      <c r="E265" s="225" t="s">
        <v>1</v>
      </c>
      <c r="F265" s="226" t="s">
        <v>169</v>
      </c>
      <c r="G265" s="224"/>
      <c r="H265" s="227">
        <v>10.8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AT265" s="233" t="s">
        <v>167</v>
      </c>
      <c r="AU265" s="233" t="s">
        <v>85</v>
      </c>
      <c r="AV265" s="14" t="s">
        <v>152</v>
      </c>
      <c r="AW265" s="14" t="s">
        <v>32</v>
      </c>
      <c r="AX265" s="14" t="s">
        <v>8</v>
      </c>
      <c r="AY265" s="233" t="s">
        <v>145</v>
      </c>
    </row>
    <row r="266" spans="1:65" s="2" customFormat="1" ht="24.2" customHeight="1">
      <c r="A266" s="34"/>
      <c r="B266" s="35"/>
      <c r="C266" s="203" t="s">
        <v>236</v>
      </c>
      <c r="D266" s="203" t="s">
        <v>155</v>
      </c>
      <c r="E266" s="204" t="s">
        <v>1112</v>
      </c>
      <c r="F266" s="205" t="s">
        <v>1113</v>
      </c>
      <c r="G266" s="206" t="s">
        <v>165</v>
      </c>
      <c r="H266" s="207">
        <v>11.34</v>
      </c>
      <c r="I266" s="208"/>
      <c r="J266" s="207">
        <f>ROUND(I266*H266,0)</f>
        <v>0</v>
      </c>
      <c r="K266" s="205" t="s">
        <v>176</v>
      </c>
      <c r="L266" s="209"/>
      <c r="M266" s="210" t="s">
        <v>1</v>
      </c>
      <c r="N266" s="211" t="s">
        <v>41</v>
      </c>
      <c r="O266" s="71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6" t="s">
        <v>227</v>
      </c>
      <c r="AT266" s="196" t="s">
        <v>155</v>
      </c>
      <c r="AU266" s="196" t="s">
        <v>85</v>
      </c>
      <c r="AY266" s="17" t="s">
        <v>145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7" t="s">
        <v>8</v>
      </c>
      <c r="BK266" s="197">
        <f>ROUND(I266*H266,0)</f>
        <v>0</v>
      </c>
      <c r="BL266" s="17" t="s">
        <v>190</v>
      </c>
      <c r="BM266" s="196" t="s">
        <v>326</v>
      </c>
    </row>
    <row r="267" spans="1:65" s="2" customFormat="1" ht="19.5">
      <c r="A267" s="34"/>
      <c r="B267" s="35"/>
      <c r="C267" s="36"/>
      <c r="D267" s="198" t="s">
        <v>153</v>
      </c>
      <c r="E267" s="36"/>
      <c r="F267" s="199" t="s">
        <v>1113</v>
      </c>
      <c r="G267" s="36"/>
      <c r="H267" s="36"/>
      <c r="I267" s="200"/>
      <c r="J267" s="36"/>
      <c r="K267" s="36"/>
      <c r="L267" s="39"/>
      <c r="M267" s="201"/>
      <c r="N267" s="202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153</v>
      </c>
      <c r="AU267" s="17" t="s">
        <v>85</v>
      </c>
    </row>
    <row r="268" spans="1:65" s="13" customFormat="1" ht="11.25">
      <c r="B268" s="212"/>
      <c r="C268" s="213"/>
      <c r="D268" s="198" t="s">
        <v>167</v>
      </c>
      <c r="E268" s="214" t="s">
        <v>1</v>
      </c>
      <c r="F268" s="215" t="s">
        <v>1114</v>
      </c>
      <c r="G268" s="213"/>
      <c r="H268" s="216">
        <v>11.34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167</v>
      </c>
      <c r="AU268" s="222" t="s">
        <v>85</v>
      </c>
      <c r="AV268" s="13" t="s">
        <v>85</v>
      </c>
      <c r="AW268" s="13" t="s">
        <v>32</v>
      </c>
      <c r="AX268" s="13" t="s">
        <v>76</v>
      </c>
      <c r="AY268" s="222" t="s">
        <v>145</v>
      </c>
    </row>
    <row r="269" spans="1:65" s="14" customFormat="1" ht="11.25">
      <c r="B269" s="223"/>
      <c r="C269" s="224"/>
      <c r="D269" s="198" t="s">
        <v>167</v>
      </c>
      <c r="E269" s="225" t="s">
        <v>1</v>
      </c>
      <c r="F269" s="226" t="s">
        <v>169</v>
      </c>
      <c r="G269" s="224"/>
      <c r="H269" s="227">
        <v>11.34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AT269" s="233" t="s">
        <v>167</v>
      </c>
      <c r="AU269" s="233" t="s">
        <v>85</v>
      </c>
      <c r="AV269" s="14" t="s">
        <v>152</v>
      </c>
      <c r="AW269" s="14" t="s">
        <v>32</v>
      </c>
      <c r="AX269" s="14" t="s">
        <v>8</v>
      </c>
      <c r="AY269" s="233" t="s">
        <v>145</v>
      </c>
    </row>
    <row r="270" spans="1:65" s="2" customFormat="1" ht="24.2" customHeight="1">
      <c r="A270" s="34"/>
      <c r="B270" s="35"/>
      <c r="C270" s="186" t="s">
        <v>339</v>
      </c>
      <c r="D270" s="186" t="s">
        <v>148</v>
      </c>
      <c r="E270" s="187" t="s">
        <v>494</v>
      </c>
      <c r="F270" s="188" t="s">
        <v>495</v>
      </c>
      <c r="G270" s="189" t="s">
        <v>496</v>
      </c>
      <c r="H270" s="191"/>
      <c r="I270" s="191"/>
      <c r="J270" s="190">
        <f>ROUND(I270*H270,0)</f>
        <v>0</v>
      </c>
      <c r="K270" s="188" t="s">
        <v>176</v>
      </c>
      <c r="L270" s="39"/>
      <c r="M270" s="192" t="s">
        <v>1</v>
      </c>
      <c r="N270" s="193" t="s">
        <v>41</v>
      </c>
      <c r="O270" s="71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6" t="s">
        <v>190</v>
      </c>
      <c r="AT270" s="196" t="s">
        <v>148</v>
      </c>
      <c r="AU270" s="196" t="s">
        <v>85</v>
      </c>
      <c r="AY270" s="17" t="s">
        <v>145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7" t="s">
        <v>8</v>
      </c>
      <c r="BK270" s="197">
        <f>ROUND(I270*H270,0)</f>
        <v>0</v>
      </c>
      <c r="BL270" s="17" t="s">
        <v>190</v>
      </c>
      <c r="BM270" s="196" t="s">
        <v>331</v>
      </c>
    </row>
    <row r="271" spans="1:65" s="2" customFormat="1" ht="29.25">
      <c r="A271" s="34"/>
      <c r="B271" s="35"/>
      <c r="C271" s="36"/>
      <c r="D271" s="198" t="s">
        <v>153</v>
      </c>
      <c r="E271" s="36"/>
      <c r="F271" s="199" t="s">
        <v>498</v>
      </c>
      <c r="G271" s="36"/>
      <c r="H271" s="36"/>
      <c r="I271" s="200"/>
      <c r="J271" s="36"/>
      <c r="K271" s="36"/>
      <c r="L271" s="39"/>
      <c r="M271" s="201"/>
      <c r="N271" s="202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153</v>
      </c>
      <c r="AU271" s="17" t="s">
        <v>85</v>
      </c>
    </row>
    <row r="272" spans="1:65" s="12" customFormat="1" ht="22.9" customHeight="1">
      <c r="B272" s="170"/>
      <c r="C272" s="171"/>
      <c r="D272" s="172" t="s">
        <v>75</v>
      </c>
      <c r="E272" s="184" t="s">
        <v>962</v>
      </c>
      <c r="F272" s="184" t="s">
        <v>963</v>
      </c>
      <c r="G272" s="171"/>
      <c r="H272" s="171"/>
      <c r="I272" s="174"/>
      <c r="J272" s="185">
        <f>BK272</f>
        <v>0</v>
      </c>
      <c r="K272" s="171"/>
      <c r="L272" s="176"/>
      <c r="M272" s="177"/>
      <c r="N272" s="178"/>
      <c r="O272" s="178"/>
      <c r="P272" s="179">
        <f>SUM(P273:P287)</f>
        <v>0</v>
      </c>
      <c r="Q272" s="178"/>
      <c r="R272" s="179">
        <f>SUM(R273:R287)</f>
        <v>0</v>
      </c>
      <c r="S272" s="178"/>
      <c r="T272" s="180">
        <f>SUM(T273:T287)</f>
        <v>0</v>
      </c>
      <c r="AR272" s="181" t="s">
        <v>85</v>
      </c>
      <c r="AT272" s="182" t="s">
        <v>75</v>
      </c>
      <c r="AU272" s="182" t="s">
        <v>8</v>
      </c>
      <c r="AY272" s="181" t="s">
        <v>145</v>
      </c>
      <c r="BK272" s="183">
        <f>SUM(BK273:BK287)</f>
        <v>0</v>
      </c>
    </row>
    <row r="273" spans="1:65" s="2" customFormat="1" ht="24.2" customHeight="1">
      <c r="A273" s="34"/>
      <c r="B273" s="35"/>
      <c r="C273" s="186" t="s">
        <v>241</v>
      </c>
      <c r="D273" s="186" t="s">
        <v>148</v>
      </c>
      <c r="E273" s="187" t="s">
        <v>964</v>
      </c>
      <c r="F273" s="188" t="s">
        <v>965</v>
      </c>
      <c r="G273" s="189" t="s">
        <v>151</v>
      </c>
      <c r="H273" s="190">
        <v>5.48</v>
      </c>
      <c r="I273" s="191"/>
      <c r="J273" s="190">
        <f>ROUND(I273*H273,0)</f>
        <v>0</v>
      </c>
      <c r="K273" s="188" t="s">
        <v>176</v>
      </c>
      <c r="L273" s="39"/>
      <c r="M273" s="192" t="s">
        <v>1</v>
      </c>
      <c r="N273" s="193" t="s">
        <v>41</v>
      </c>
      <c r="O273" s="71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6" t="s">
        <v>190</v>
      </c>
      <c r="AT273" s="196" t="s">
        <v>148</v>
      </c>
      <c r="AU273" s="196" t="s">
        <v>85</v>
      </c>
      <c r="AY273" s="17" t="s">
        <v>145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7" t="s">
        <v>8</v>
      </c>
      <c r="BK273" s="197">
        <f>ROUND(I273*H273,0)</f>
        <v>0</v>
      </c>
      <c r="BL273" s="17" t="s">
        <v>190</v>
      </c>
      <c r="BM273" s="196" t="s">
        <v>336</v>
      </c>
    </row>
    <row r="274" spans="1:65" s="2" customFormat="1" ht="19.5">
      <c r="A274" s="34"/>
      <c r="B274" s="35"/>
      <c r="C274" s="36"/>
      <c r="D274" s="198" t="s">
        <v>153</v>
      </c>
      <c r="E274" s="36"/>
      <c r="F274" s="199" t="s">
        <v>966</v>
      </c>
      <c r="G274" s="36"/>
      <c r="H274" s="36"/>
      <c r="I274" s="200"/>
      <c r="J274" s="36"/>
      <c r="K274" s="36"/>
      <c r="L274" s="39"/>
      <c r="M274" s="201"/>
      <c r="N274" s="202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153</v>
      </c>
      <c r="AU274" s="17" t="s">
        <v>85</v>
      </c>
    </row>
    <row r="275" spans="1:65" s="13" customFormat="1" ht="11.25">
      <c r="B275" s="212"/>
      <c r="C275" s="213"/>
      <c r="D275" s="198" t="s">
        <v>167</v>
      </c>
      <c r="E275" s="214" t="s">
        <v>1</v>
      </c>
      <c r="F275" s="215" t="s">
        <v>1115</v>
      </c>
      <c r="G275" s="213"/>
      <c r="H275" s="216">
        <v>5.48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167</v>
      </c>
      <c r="AU275" s="222" t="s">
        <v>85</v>
      </c>
      <c r="AV275" s="13" t="s">
        <v>85</v>
      </c>
      <c r="AW275" s="13" t="s">
        <v>32</v>
      </c>
      <c r="AX275" s="13" t="s">
        <v>76</v>
      </c>
      <c r="AY275" s="222" t="s">
        <v>145</v>
      </c>
    </row>
    <row r="276" spans="1:65" s="14" customFormat="1" ht="11.25">
      <c r="B276" s="223"/>
      <c r="C276" s="224"/>
      <c r="D276" s="198" t="s">
        <v>167</v>
      </c>
      <c r="E276" s="225" t="s">
        <v>1</v>
      </c>
      <c r="F276" s="226" t="s">
        <v>169</v>
      </c>
      <c r="G276" s="224"/>
      <c r="H276" s="227">
        <v>5.48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AT276" s="233" t="s">
        <v>167</v>
      </c>
      <c r="AU276" s="233" t="s">
        <v>85</v>
      </c>
      <c r="AV276" s="14" t="s">
        <v>152</v>
      </c>
      <c r="AW276" s="14" t="s">
        <v>32</v>
      </c>
      <c r="AX276" s="14" t="s">
        <v>8</v>
      </c>
      <c r="AY276" s="233" t="s">
        <v>145</v>
      </c>
    </row>
    <row r="277" spans="1:65" s="2" customFormat="1" ht="24.2" customHeight="1">
      <c r="A277" s="34"/>
      <c r="B277" s="35"/>
      <c r="C277" s="203" t="s">
        <v>348</v>
      </c>
      <c r="D277" s="203" t="s">
        <v>155</v>
      </c>
      <c r="E277" s="204" t="s">
        <v>1116</v>
      </c>
      <c r="F277" s="205" t="s">
        <v>1117</v>
      </c>
      <c r="G277" s="206" t="s">
        <v>286</v>
      </c>
      <c r="H277" s="207">
        <v>20.09</v>
      </c>
      <c r="I277" s="208"/>
      <c r="J277" s="207">
        <f>ROUND(I277*H277,0)</f>
        <v>0</v>
      </c>
      <c r="K277" s="205" t="s">
        <v>176</v>
      </c>
      <c r="L277" s="209"/>
      <c r="M277" s="210" t="s">
        <v>1</v>
      </c>
      <c r="N277" s="211" t="s">
        <v>41</v>
      </c>
      <c r="O277" s="71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6" t="s">
        <v>227</v>
      </c>
      <c r="AT277" s="196" t="s">
        <v>155</v>
      </c>
      <c r="AU277" s="196" t="s">
        <v>85</v>
      </c>
      <c r="AY277" s="17" t="s">
        <v>145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7" t="s">
        <v>8</v>
      </c>
      <c r="BK277" s="197">
        <f>ROUND(I277*H277,0)</f>
        <v>0</v>
      </c>
      <c r="BL277" s="17" t="s">
        <v>190</v>
      </c>
      <c r="BM277" s="196" t="s">
        <v>342</v>
      </c>
    </row>
    <row r="278" spans="1:65" s="2" customFormat="1" ht="19.5">
      <c r="A278" s="34"/>
      <c r="B278" s="35"/>
      <c r="C278" s="36"/>
      <c r="D278" s="198" t="s">
        <v>153</v>
      </c>
      <c r="E278" s="36"/>
      <c r="F278" s="199" t="s">
        <v>1117</v>
      </c>
      <c r="G278" s="36"/>
      <c r="H278" s="36"/>
      <c r="I278" s="200"/>
      <c r="J278" s="36"/>
      <c r="K278" s="36"/>
      <c r="L278" s="39"/>
      <c r="M278" s="201"/>
      <c r="N278" s="202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153</v>
      </c>
      <c r="AU278" s="17" t="s">
        <v>85</v>
      </c>
    </row>
    <row r="279" spans="1:65" s="2" customFormat="1" ht="37.9" customHeight="1">
      <c r="A279" s="34"/>
      <c r="B279" s="35"/>
      <c r="C279" s="203" t="s">
        <v>245</v>
      </c>
      <c r="D279" s="203" t="s">
        <v>155</v>
      </c>
      <c r="E279" s="204" t="s">
        <v>973</v>
      </c>
      <c r="F279" s="205" t="s">
        <v>974</v>
      </c>
      <c r="G279" s="206" t="s">
        <v>165</v>
      </c>
      <c r="H279" s="207">
        <v>12.66</v>
      </c>
      <c r="I279" s="208"/>
      <c r="J279" s="207">
        <f>ROUND(I279*H279,0)</f>
        <v>0</v>
      </c>
      <c r="K279" s="205" t="s">
        <v>176</v>
      </c>
      <c r="L279" s="209"/>
      <c r="M279" s="210" t="s">
        <v>1</v>
      </c>
      <c r="N279" s="211" t="s">
        <v>41</v>
      </c>
      <c r="O279" s="71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6" t="s">
        <v>227</v>
      </c>
      <c r="AT279" s="196" t="s">
        <v>155</v>
      </c>
      <c r="AU279" s="196" t="s">
        <v>85</v>
      </c>
      <c r="AY279" s="17" t="s">
        <v>145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7" t="s">
        <v>8</v>
      </c>
      <c r="BK279" s="197">
        <f>ROUND(I279*H279,0)</f>
        <v>0</v>
      </c>
      <c r="BL279" s="17" t="s">
        <v>190</v>
      </c>
      <c r="BM279" s="196" t="s">
        <v>346</v>
      </c>
    </row>
    <row r="280" spans="1:65" s="2" customFormat="1" ht="19.5">
      <c r="A280" s="34"/>
      <c r="B280" s="35"/>
      <c r="C280" s="36"/>
      <c r="D280" s="198" t="s">
        <v>153</v>
      </c>
      <c r="E280" s="36"/>
      <c r="F280" s="199" t="s">
        <v>974</v>
      </c>
      <c r="G280" s="36"/>
      <c r="H280" s="36"/>
      <c r="I280" s="200"/>
      <c r="J280" s="36"/>
      <c r="K280" s="36"/>
      <c r="L280" s="39"/>
      <c r="M280" s="201"/>
      <c r="N280" s="202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153</v>
      </c>
      <c r="AU280" s="17" t="s">
        <v>85</v>
      </c>
    </row>
    <row r="281" spans="1:65" s="2" customFormat="1" ht="37.9" customHeight="1">
      <c r="A281" s="34"/>
      <c r="B281" s="35"/>
      <c r="C281" s="186" t="s">
        <v>357</v>
      </c>
      <c r="D281" s="186" t="s">
        <v>148</v>
      </c>
      <c r="E281" s="187" t="s">
        <v>1118</v>
      </c>
      <c r="F281" s="188" t="s">
        <v>1119</v>
      </c>
      <c r="G281" s="189" t="s">
        <v>165</v>
      </c>
      <c r="H281" s="190">
        <v>11.51</v>
      </c>
      <c r="I281" s="191"/>
      <c r="J281" s="190">
        <f>ROUND(I281*H281,0)</f>
        <v>0</v>
      </c>
      <c r="K281" s="188" t="s">
        <v>176</v>
      </c>
      <c r="L281" s="39"/>
      <c r="M281" s="192" t="s">
        <v>1</v>
      </c>
      <c r="N281" s="193" t="s">
        <v>41</v>
      </c>
      <c r="O281" s="71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6" t="s">
        <v>190</v>
      </c>
      <c r="AT281" s="196" t="s">
        <v>148</v>
      </c>
      <c r="AU281" s="196" t="s">
        <v>85</v>
      </c>
      <c r="AY281" s="17" t="s">
        <v>145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7" t="s">
        <v>8</v>
      </c>
      <c r="BK281" s="197">
        <f>ROUND(I281*H281,0)</f>
        <v>0</v>
      </c>
      <c r="BL281" s="17" t="s">
        <v>190</v>
      </c>
      <c r="BM281" s="196" t="s">
        <v>351</v>
      </c>
    </row>
    <row r="282" spans="1:65" s="2" customFormat="1" ht="29.25">
      <c r="A282" s="34"/>
      <c r="B282" s="35"/>
      <c r="C282" s="36"/>
      <c r="D282" s="198" t="s">
        <v>153</v>
      </c>
      <c r="E282" s="36"/>
      <c r="F282" s="199" t="s">
        <v>1120</v>
      </c>
      <c r="G282" s="36"/>
      <c r="H282" s="36"/>
      <c r="I282" s="200"/>
      <c r="J282" s="36"/>
      <c r="K282" s="36"/>
      <c r="L282" s="39"/>
      <c r="M282" s="201"/>
      <c r="N282" s="202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153</v>
      </c>
      <c r="AU282" s="17" t="s">
        <v>85</v>
      </c>
    </row>
    <row r="283" spans="1:65" s="13" customFormat="1" ht="11.25">
      <c r="B283" s="212"/>
      <c r="C283" s="213"/>
      <c r="D283" s="198" t="s">
        <v>167</v>
      </c>
      <c r="E283" s="214" t="s">
        <v>1</v>
      </c>
      <c r="F283" s="215" t="s">
        <v>1121</v>
      </c>
      <c r="G283" s="213"/>
      <c r="H283" s="216">
        <v>10.64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167</v>
      </c>
      <c r="AU283" s="222" t="s">
        <v>85</v>
      </c>
      <c r="AV283" s="13" t="s">
        <v>85</v>
      </c>
      <c r="AW283" s="13" t="s">
        <v>32</v>
      </c>
      <c r="AX283" s="13" t="s">
        <v>76</v>
      </c>
      <c r="AY283" s="222" t="s">
        <v>145</v>
      </c>
    </row>
    <row r="284" spans="1:65" s="13" customFormat="1" ht="11.25">
      <c r="B284" s="212"/>
      <c r="C284" s="213"/>
      <c r="D284" s="198" t="s">
        <v>167</v>
      </c>
      <c r="E284" s="214" t="s">
        <v>1</v>
      </c>
      <c r="F284" s="215" t="s">
        <v>1122</v>
      </c>
      <c r="G284" s="213"/>
      <c r="H284" s="216">
        <v>0.87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167</v>
      </c>
      <c r="AU284" s="222" t="s">
        <v>85</v>
      </c>
      <c r="AV284" s="13" t="s">
        <v>85</v>
      </c>
      <c r="AW284" s="13" t="s">
        <v>32</v>
      </c>
      <c r="AX284" s="13" t="s">
        <v>76</v>
      </c>
      <c r="AY284" s="222" t="s">
        <v>145</v>
      </c>
    </row>
    <row r="285" spans="1:65" s="14" customFormat="1" ht="11.25">
      <c r="B285" s="223"/>
      <c r="C285" s="224"/>
      <c r="D285" s="198" t="s">
        <v>167</v>
      </c>
      <c r="E285" s="225" t="s">
        <v>1</v>
      </c>
      <c r="F285" s="226" t="s">
        <v>169</v>
      </c>
      <c r="G285" s="224"/>
      <c r="H285" s="227">
        <v>11.51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AT285" s="233" t="s">
        <v>167</v>
      </c>
      <c r="AU285" s="233" t="s">
        <v>85</v>
      </c>
      <c r="AV285" s="14" t="s">
        <v>152</v>
      </c>
      <c r="AW285" s="14" t="s">
        <v>32</v>
      </c>
      <c r="AX285" s="14" t="s">
        <v>8</v>
      </c>
      <c r="AY285" s="233" t="s">
        <v>145</v>
      </c>
    </row>
    <row r="286" spans="1:65" s="2" customFormat="1" ht="24.2" customHeight="1">
      <c r="A286" s="34"/>
      <c r="B286" s="35"/>
      <c r="C286" s="186" t="s">
        <v>249</v>
      </c>
      <c r="D286" s="186" t="s">
        <v>148</v>
      </c>
      <c r="E286" s="187" t="s">
        <v>1123</v>
      </c>
      <c r="F286" s="188" t="s">
        <v>1124</v>
      </c>
      <c r="G286" s="189" t="s">
        <v>496</v>
      </c>
      <c r="H286" s="191"/>
      <c r="I286" s="191"/>
      <c r="J286" s="190">
        <f>ROUND(I286*H286,0)</f>
        <v>0</v>
      </c>
      <c r="K286" s="188" t="s">
        <v>176</v>
      </c>
      <c r="L286" s="39"/>
      <c r="M286" s="192" t="s">
        <v>1</v>
      </c>
      <c r="N286" s="193" t="s">
        <v>41</v>
      </c>
      <c r="O286" s="71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6" t="s">
        <v>190</v>
      </c>
      <c r="AT286" s="196" t="s">
        <v>148</v>
      </c>
      <c r="AU286" s="196" t="s">
        <v>85</v>
      </c>
      <c r="AY286" s="17" t="s">
        <v>145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7" t="s">
        <v>8</v>
      </c>
      <c r="BK286" s="197">
        <f>ROUND(I286*H286,0)</f>
        <v>0</v>
      </c>
      <c r="BL286" s="17" t="s">
        <v>190</v>
      </c>
      <c r="BM286" s="196" t="s">
        <v>355</v>
      </c>
    </row>
    <row r="287" spans="1:65" s="2" customFormat="1" ht="29.25">
      <c r="A287" s="34"/>
      <c r="B287" s="35"/>
      <c r="C287" s="36"/>
      <c r="D287" s="198" t="s">
        <v>153</v>
      </c>
      <c r="E287" s="36"/>
      <c r="F287" s="199" t="s">
        <v>1125</v>
      </c>
      <c r="G287" s="36"/>
      <c r="H287" s="36"/>
      <c r="I287" s="200"/>
      <c r="J287" s="36"/>
      <c r="K287" s="36"/>
      <c r="L287" s="39"/>
      <c r="M287" s="234"/>
      <c r="N287" s="235"/>
      <c r="O287" s="236"/>
      <c r="P287" s="236"/>
      <c r="Q287" s="236"/>
      <c r="R287" s="236"/>
      <c r="S287" s="236"/>
      <c r="T287" s="237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153</v>
      </c>
      <c r="AU287" s="17" t="s">
        <v>85</v>
      </c>
    </row>
    <row r="288" spans="1:65" s="2" customFormat="1" ht="6.95" customHeight="1">
      <c r="A288" s="34"/>
      <c r="B288" s="54"/>
      <c r="C288" s="55"/>
      <c r="D288" s="55"/>
      <c r="E288" s="55"/>
      <c r="F288" s="55"/>
      <c r="G288" s="55"/>
      <c r="H288" s="55"/>
      <c r="I288" s="55"/>
      <c r="J288" s="55"/>
      <c r="K288" s="55"/>
      <c r="L288" s="39"/>
      <c r="M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</row>
  </sheetData>
  <sheetProtection algorithmName="SHA-512" hashValue="XI47IfLUVYpUZQUMTO8E+q7tM4k8gP6osvaoRv6LoXhWDCSWZOG5MBue09CmksoZq0lcPp/QikbqHKVMeq1jCw==" saltValue="ZEnnc4fW4D3+XnMt+EZaauSxRNP4i/6ElSVjCcyNM0qCHJAzURuEnDl9CkbOHvWqcryYWm7q8sDlyvQjG6t38w==" spinCount="100000" sheet="1" objects="1" scenarios="1" formatColumns="0" formatRows="0" autoFilter="0"/>
  <autoFilter ref="C124:K28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abSelected="1" topLeftCell="A89" workbookViewId="0">
      <selection activeCell="H128" sqref="H1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1126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ROUND((SUM(BE125:BE192)),  2)</f>
        <v>0</v>
      </c>
      <c r="G33" s="34"/>
      <c r="H33" s="34"/>
      <c r="I33" s="124">
        <v>0.21</v>
      </c>
      <c r="J33" s="123">
        <f>ROUND(((SUM(BE125:BE192))*I33),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ROUND((SUM(BF125:BF192)),  2)</f>
        <v>0</v>
      </c>
      <c r="G34" s="34"/>
      <c r="H34" s="34"/>
      <c r="I34" s="124">
        <v>0.15</v>
      </c>
      <c r="J34" s="123">
        <f>ROUND(((SUM(BF125:BF192))*I34),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ROUND((SUM(BG125:BG192)),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ROUND((SUM(BH125:BH192)),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ROUND((SUM(BI125:BI192)),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243 - SO 243 Objekt 3021-...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114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115</v>
      </c>
      <c r="E99" s="156"/>
      <c r="F99" s="156"/>
      <c r="G99" s="156"/>
      <c r="H99" s="156"/>
      <c r="I99" s="156"/>
      <c r="J99" s="157">
        <f>J136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116</v>
      </c>
      <c r="E100" s="156"/>
      <c r="F100" s="156"/>
      <c r="G100" s="156"/>
      <c r="H100" s="156"/>
      <c r="I100" s="156"/>
      <c r="J100" s="157">
        <f>J141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117</v>
      </c>
      <c r="E101" s="156"/>
      <c r="F101" s="156"/>
      <c r="G101" s="156"/>
      <c r="H101" s="156"/>
      <c r="I101" s="156"/>
      <c r="J101" s="157">
        <f>J154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118</v>
      </c>
      <c r="E102" s="150"/>
      <c r="F102" s="150"/>
      <c r="G102" s="150"/>
      <c r="H102" s="150"/>
      <c r="I102" s="150"/>
      <c r="J102" s="151">
        <f>J157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120</v>
      </c>
      <c r="E103" s="156"/>
      <c r="F103" s="156"/>
      <c r="G103" s="156"/>
      <c r="H103" s="156"/>
      <c r="I103" s="156"/>
      <c r="J103" s="157">
        <f>J158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123</v>
      </c>
      <c r="E104" s="156"/>
      <c r="F104" s="156"/>
      <c r="G104" s="156"/>
      <c r="H104" s="156"/>
      <c r="I104" s="156"/>
      <c r="J104" s="157">
        <f>J181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1127</v>
      </c>
      <c r="E105" s="156"/>
      <c r="F105" s="156"/>
      <c r="G105" s="156"/>
      <c r="H105" s="156"/>
      <c r="I105" s="156"/>
      <c r="J105" s="157">
        <f>J186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130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6.25" customHeight="1">
      <c r="A115" s="34"/>
      <c r="B115" s="35"/>
      <c r="C115" s="36"/>
      <c r="D115" s="36"/>
      <c r="E115" s="299" t="str">
        <f>E7</f>
        <v>7920-20 - 7920 - 20 Dubina u Ostravy stavební úpravy bytových domů Dr. Šavrdy, vchod 3021-9 (zadání)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105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51" t="str">
        <f>E9</f>
        <v>243 - SO 243 Objekt 3021-...</v>
      </c>
      <c r="F117" s="301"/>
      <c r="G117" s="301"/>
      <c r="H117" s="30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F12</f>
        <v xml:space="preserve"> </v>
      </c>
      <c r="G119" s="36"/>
      <c r="H119" s="36"/>
      <c r="I119" s="29" t="s">
        <v>23</v>
      </c>
      <c r="J119" s="66" t="str">
        <f>IF(J12="","",J12)</f>
        <v>11. 10. 2022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E15</f>
        <v xml:space="preserve"> </v>
      </c>
      <c r="G121" s="36"/>
      <c r="H121" s="36"/>
      <c r="I121" s="29" t="s">
        <v>33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30</v>
      </c>
      <c r="D122" s="36"/>
      <c r="E122" s="36"/>
      <c r="F122" s="27" t="str">
        <f>IF(E18="","",E18)</f>
        <v>Vyplň údaj</v>
      </c>
      <c r="G122" s="36"/>
      <c r="H122" s="36"/>
      <c r="I122" s="29" t="s">
        <v>34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131</v>
      </c>
      <c r="D124" s="162" t="s">
        <v>61</v>
      </c>
      <c r="E124" s="162" t="s">
        <v>57</v>
      </c>
      <c r="F124" s="162" t="s">
        <v>58</v>
      </c>
      <c r="G124" s="162" t="s">
        <v>132</v>
      </c>
      <c r="H124" s="162" t="s">
        <v>133</v>
      </c>
      <c r="I124" s="162" t="s">
        <v>134</v>
      </c>
      <c r="J124" s="162" t="s">
        <v>109</v>
      </c>
      <c r="K124" s="163" t="s">
        <v>135</v>
      </c>
      <c r="L124" s="164"/>
      <c r="M124" s="75" t="s">
        <v>1</v>
      </c>
      <c r="N124" s="76" t="s">
        <v>40</v>
      </c>
      <c r="O124" s="76" t="s">
        <v>136</v>
      </c>
      <c r="P124" s="76" t="s">
        <v>137</v>
      </c>
      <c r="Q124" s="76" t="s">
        <v>138</v>
      </c>
      <c r="R124" s="76" t="s">
        <v>139</v>
      </c>
      <c r="S124" s="76" t="s">
        <v>140</v>
      </c>
      <c r="T124" s="77" t="s">
        <v>141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142</v>
      </c>
      <c r="D125" s="36"/>
      <c r="E125" s="36"/>
      <c r="F125" s="36"/>
      <c r="G125" s="36"/>
      <c r="H125" s="36"/>
      <c r="I125" s="36"/>
      <c r="J125" s="165">
        <f>BK125</f>
        <v>0</v>
      </c>
      <c r="K125" s="36"/>
      <c r="L125" s="39"/>
      <c r="M125" s="78"/>
      <c r="N125" s="166"/>
      <c r="O125" s="79"/>
      <c r="P125" s="167">
        <f>P126+P157</f>
        <v>0</v>
      </c>
      <c r="Q125" s="79"/>
      <c r="R125" s="167">
        <f>R126+R157</f>
        <v>0</v>
      </c>
      <c r="S125" s="79"/>
      <c r="T125" s="168">
        <f>T126+T157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111</v>
      </c>
      <c r="BK125" s="169">
        <f>BK126+BK157</f>
        <v>0</v>
      </c>
    </row>
    <row r="126" spans="1:65" s="12" customFormat="1" ht="25.9" customHeight="1">
      <c r="B126" s="170"/>
      <c r="C126" s="171"/>
      <c r="D126" s="172" t="s">
        <v>75</v>
      </c>
      <c r="E126" s="173" t="s">
        <v>143</v>
      </c>
      <c r="F126" s="173" t="s">
        <v>144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P127+P136+P141+P154</f>
        <v>0</v>
      </c>
      <c r="Q126" s="178"/>
      <c r="R126" s="179">
        <f>R127+R136+R141+R154</f>
        <v>0</v>
      </c>
      <c r="S126" s="178"/>
      <c r="T126" s="180">
        <f>T127+T136+T141+T154</f>
        <v>0</v>
      </c>
      <c r="AR126" s="181" t="s">
        <v>8</v>
      </c>
      <c r="AT126" s="182" t="s">
        <v>75</v>
      </c>
      <c r="AU126" s="182" t="s">
        <v>76</v>
      </c>
      <c r="AY126" s="181" t="s">
        <v>145</v>
      </c>
      <c r="BK126" s="183">
        <f>BK127+BK136+BK141+BK154</f>
        <v>0</v>
      </c>
    </row>
    <row r="127" spans="1:65" s="12" customFormat="1" ht="22.9" customHeight="1">
      <c r="B127" s="170"/>
      <c r="C127" s="171"/>
      <c r="D127" s="172" t="s">
        <v>75</v>
      </c>
      <c r="E127" s="184" t="s">
        <v>160</v>
      </c>
      <c r="F127" s="184" t="s">
        <v>161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SUM(P128:P135)</f>
        <v>0</v>
      </c>
      <c r="Q127" s="178"/>
      <c r="R127" s="179">
        <f>SUM(R128:R135)</f>
        <v>0</v>
      </c>
      <c r="S127" s="178"/>
      <c r="T127" s="180">
        <f>SUM(T128:T135)</f>
        <v>0</v>
      </c>
      <c r="AR127" s="181" t="s">
        <v>8</v>
      </c>
      <c r="AT127" s="182" t="s">
        <v>75</v>
      </c>
      <c r="AU127" s="182" t="s">
        <v>8</v>
      </c>
      <c r="AY127" s="181" t="s">
        <v>145</v>
      </c>
      <c r="BK127" s="183">
        <f>SUM(BK128:BK135)</f>
        <v>0</v>
      </c>
    </row>
    <row r="128" spans="1:65" s="2" customFormat="1" ht="24.2" customHeight="1">
      <c r="A128" s="34"/>
      <c r="B128" s="35"/>
      <c r="C128" s="186" t="s">
        <v>8</v>
      </c>
      <c r="D128" s="186" t="s">
        <v>148</v>
      </c>
      <c r="E128" s="187" t="s">
        <v>1128</v>
      </c>
      <c r="F128" s="188" t="s">
        <v>1129</v>
      </c>
      <c r="G128" s="189" t="s">
        <v>165</v>
      </c>
      <c r="H128" s="190">
        <v>184.54</v>
      </c>
      <c r="I128" s="191"/>
      <c r="J128" s="190">
        <f>ROUND(I128*H128,0)</f>
        <v>0</v>
      </c>
      <c r="K128" s="188" t="s">
        <v>176</v>
      </c>
      <c r="L128" s="39"/>
      <c r="M128" s="192" t="s">
        <v>1</v>
      </c>
      <c r="N128" s="193" t="s">
        <v>41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152</v>
      </c>
      <c r="AT128" s="196" t="s">
        <v>148</v>
      </c>
      <c r="AU128" s="196" t="s">
        <v>85</v>
      </c>
      <c r="AY128" s="17" t="s">
        <v>145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</v>
      </c>
      <c r="BK128" s="197">
        <f>ROUND(I128*H128,0)</f>
        <v>0</v>
      </c>
      <c r="BL128" s="17" t="s">
        <v>152</v>
      </c>
      <c r="BM128" s="196" t="s">
        <v>85</v>
      </c>
    </row>
    <row r="129" spans="1:65" s="2" customFormat="1" ht="19.5">
      <c r="A129" s="34"/>
      <c r="B129" s="35"/>
      <c r="C129" s="36"/>
      <c r="D129" s="198" t="s">
        <v>153</v>
      </c>
      <c r="E129" s="36"/>
      <c r="F129" s="199" t="s">
        <v>1130</v>
      </c>
      <c r="G129" s="36"/>
      <c r="H129" s="36"/>
      <c r="I129" s="200"/>
      <c r="J129" s="36"/>
      <c r="K129" s="36"/>
      <c r="L129" s="39"/>
      <c r="M129" s="201"/>
      <c r="N129" s="202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153</v>
      </c>
      <c r="AU129" s="17" t="s">
        <v>85</v>
      </c>
    </row>
    <row r="130" spans="1:65" s="13" customFormat="1" ht="11.25">
      <c r="B130" s="212"/>
      <c r="C130" s="213"/>
      <c r="D130" s="198" t="s">
        <v>167</v>
      </c>
      <c r="E130" s="214" t="s">
        <v>1</v>
      </c>
      <c r="F130" s="215" t="s">
        <v>1131</v>
      </c>
      <c r="G130" s="213"/>
      <c r="H130" s="216">
        <v>184.54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167</v>
      </c>
      <c r="AU130" s="222" t="s">
        <v>85</v>
      </c>
      <c r="AV130" s="13" t="s">
        <v>85</v>
      </c>
      <c r="AW130" s="13" t="s">
        <v>32</v>
      </c>
      <c r="AX130" s="13" t="s">
        <v>76</v>
      </c>
      <c r="AY130" s="222" t="s">
        <v>145</v>
      </c>
    </row>
    <row r="131" spans="1:65" s="14" customFormat="1" ht="11.25">
      <c r="B131" s="223"/>
      <c r="C131" s="224"/>
      <c r="D131" s="198" t="s">
        <v>167</v>
      </c>
      <c r="E131" s="225" t="s">
        <v>1</v>
      </c>
      <c r="F131" s="226" t="s">
        <v>169</v>
      </c>
      <c r="G131" s="224"/>
      <c r="H131" s="227">
        <v>184.54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167</v>
      </c>
      <c r="AU131" s="233" t="s">
        <v>85</v>
      </c>
      <c r="AV131" s="14" t="s">
        <v>152</v>
      </c>
      <c r="AW131" s="14" t="s">
        <v>32</v>
      </c>
      <c r="AX131" s="14" t="s">
        <v>8</v>
      </c>
      <c r="AY131" s="233" t="s">
        <v>145</v>
      </c>
    </row>
    <row r="132" spans="1:65" s="2" customFormat="1" ht="24.2" customHeight="1">
      <c r="A132" s="34"/>
      <c r="B132" s="35"/>
      <c r="C132" s="186" t="s">
        <v>85</v>
      </c>
      <c r="D132" s="186" t="s">
        <v>148</v>
      </c>
      <c r="E132" s="187" t="s">
        <v>1132</v>
      </c>
      <c r="F132" s="188" t="s">
        <v>1133</v>
      </c>
      <c r="G132" s="189" t="s">
        <v>165</v>
      </c>
      <c r="H132" s="190">
        <v>184.24</v>
      </c>
      <c r="I132" s="191"/>
      <c r="J132" s="190">
        <f>ROUND(I132*H132,0)</f>
        <v>0</v>
      </c>
      <c r="K132" s="188" t="s">
        <v>176</v>
      </c>
      <c r="L132" s="39"/>
      <c r="M132" s="192" t="s">
        <v>1</v>
      </c>
      <c r="N132" s="193" t="s">
        <v>41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152</v>
      </c>
      <c r="AT132" s="196" t="s">
        <v>148</v>
      </c>
      <c r="AU132" s="196" t="s">
        <v>85</v>
      </c>
      <c r="AY132" s="17" t="s">
        <v>145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</v>
      </c>
      <c r="BK132" s="197">
        <f>ROUND(I132*H132,0)</f>
        <v>0</v>
      </c>
      <c r="BL132" s="17" t="s">
        <v>152</v>
      </c>
      <c r="BM132" s="196" t="s">
        <v>152</v>
      </c>
    </row>
    <row r="133" spans="1:65" s="2" customFormat="1" ht="29.25">
      <c r="A133" s="34"/>
      <c r="B133" s="35"/>
      <c r="C133" s="36"/>
      <c r="D133" s="198" t="s">
        <v>153</v>
      </c>
      <c r="E133" s="36"/>
      <c r="F133" s="199" t="s">
        <v>1134</v>
      </c>
      <c r="G133" s="36"/>
      <c r="H133" s="36"/>
      <c r="I133" s="200"/>
      <c r="J133" s="36"/>
      <c r="K133" s="36"/>
      <c r="L133" s="39"/>
      <c r="M133" s="201"/>
      <c r="N133" s="202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85</v>
      </c>
    </row>
    <row r="134" spans="1:65" s="13" customFormat="1" ht="11.25">
      <c r="B134" s="212"/>
      <c r="C134" s="213"/>
      <c r="D134" s="198" t="s">
        <v>167</v>
      </c>
      <c r="E134" s="214" t="s">
        <v>1</v>
      </c>
      <c r="F134" s="215" t="s">
        <v>1135</v>
      </c>
      <c r="G134" s="213"/>
      <c r="H134" s="216">
        <v>184.24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167</v>
      </c>
      <c r="AU134" s="222" t="s">
        <v>85</v>
      </c>
      <c r="AV134" s="13" t="s">
        <v>85</v>
      </c>
      <c r="AW134" s="13" t="s">
        <v>32</v>
      </c>
      <c r="AX134" s="13" t="s">
        <v>76</v>
      </c>
      <c r="AY134" s="222" t="s">
        <v>145</v>
      </c>
    </row>
    <row r="135" spans="1:65" s="14" customFormat="1" ht="11.25">
      <c r="B135" s="223"/>
      <c r="C135" s="224"/>
      <c r="D135" s="198" t="s">
        <v>167</v>
      </c>
      <c r="E135" s="225" t="s">
        <v>1</v>
      </c>
      <c r="F135" s="226" t="s">
        <v>169</v>
      </c>
      <c r="G135" s="224"/>
      <c r="H135" s="227">
        <v>184.24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167</v>
      </c>
      <c r="AU135" s="233" t="s">
        <v>85</v>
      </c>
      <c r="AV135" s="14" t="s">
        <v>152</v>
      </c>
      <c r="AW135" s="14" t="s">
        <v>32</v>
      </c>
      <c r="AX135" s="14" t="s">
        <v>8</v>
      </c>
      <c r="AY135" s="233" t="s">
        <v>145</v>
      </c>
    </row>
    <row r="136" spans="1:65" s="12" customFormat="1" ht="22.9" customHeight="1">
      <c r="B136" s="170"/>
      <c r="C136" s="171"/>
      <c r="D136" s="172" t="s">
        <v>75</v>
      </c>
      <c r="E136" s="184" t="s">
        <v>201</v>
      </c>
      <c r="F136" s="184" t="s">
        <v>293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SUM(P137:P140)</f>
        <v>0</v>
      </c>
      <c r="Q136" s="178"/>
      <c r="R136" s="179">
        <f>SUM(R137:R140)</f>
        <v>0</v>
      </c>
      <c r="S136" s="178"/>
      <c r="T136" s="180">
        <f>SUM(T137:T140)</f>
        <v>0</v>
      </c>
      <c r="AR136" s="181" t="s">
        <v>8</v>
      </c>
      <c r="AT136" s="182" t="s">
        <v>75</v>
      </c>
      <c r="AU136" s="182" t="s">
        <v>8</v>
      </c>
      <c r="AY136" s="181" t="s">
        <v>145</v>
      </c>
      <c r="BK136" s="183">
        <f>SUM(BK137:BK140)</f>
        <v>0</v>
      </c>
    </row>
    <row r="137" spans="1:65" s="2" customFormat="1" ht="24.2" customHeight="1">
      <c r="A137" s="34"/>
      <c r="B137" s="35"/>
      <c r="C137" s="186" t="s">
        <v>146</v>
      </c>
      <c r="D137" s="186" t="s">
        <v>148</v>
      </c>
      <c r="E137" s="187" t="s">
        <v>901</v>
      </c>
      <c r="F137" s="188" t="s">
        <v>902</v>
      </c>
      <c r="G137" s="189" t="s">
        <v>165</v>
      </c>
      <c r="H137" s="190">
        <v>403.39</v>
      </c>
      <c r="I137" s="191"/>
      <c r="J137" s="190">
        <f>ROUND(I137*H137,0)</f>
        <v>0</v>
      </c>
      <c r="K137" s="188" t="s">
        <v>176</v>
      </c>
      <c r="L137" s="39"/>
      <c r="M137" s="192" t="s">
        <v>1</v>
      </c>
      <c r="N137" s="193" t="s">
        <v>41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152</v>
      </c>
      <c r="AT137" s="196" t="s">
        <v>148</v>
      </c>
      <c r="AU137" s="196" t="s">
        <v>85</v>
      </c>
      <c r="AY137" s="17" t="s">
        <v>145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</v>
      </c>
      <c r="BK137" s="197">
        <f>ROUND(I137*H137,0)</f>
        <v>0</v>
      </c>
      <c r="BL137" s="17" t="s">
        <v>152</v>
      </c>
      <c r="BM137" s="196" t="s">
        <v>160</v>
      </c>
    </row>
    <row r="138" spans="1:65" s="2" customFormat="1" ht="19.5">
      <c r="A138" s="34"/>
      <c r="B138" s="35"/>
      <c r="C138" s="36"/>
      <c r="D138" s="198" t="s">
        <v>153</v>
      </c>
      <c r="E138" s="36"/>
      <c r="F138" s="199" t="s">
        <v>903</v>
      </c>
      <c r="G138" s="36"/>
      <c r="H138" s="36"/>
      <c r="I138" s="200"/>
      <c r="J138" s="36"/>
      <c r="K138" s="36"/>
      <c r="L138" s="39"/>
      <c r="M138" s="201"/>
      <c r="N138" s="202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153</v>
      </c>
      <c r="AU138" s="17" t="s">
        <v>85</v>
      </c>
    </row>
    <row r="139" spans="1:65" s="13" customFormat="1" ht="11.25">
      <c r="B139" s="212"/>
      <c r="C139" s="213"/>
      <c r="D139" s="198" t="s">
        <v>167</v>
      </c>
      <c r="E139" s="214" t="s">
        <v>1</v>
      </c>
      <c r="F139" s="215" t="s">
        <v>1136</v>
      </c>
      <c r="G139" s="213"/>
      <c r="H139" s="216">
        <v>403.39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167</v>
      </c>
      <c r="AU139" s="222" t="s">
        <v>85</v>
      </c>
      <c r="AV139" s="13" t="s">
        <v>85</v>
      </c>
      <c r="AW139" s="13" t="s">
        <v>32</v>
      </c>
      <c r="AX139" s="13" t="s">
        <v>76</v>
      </c>
      <c r="AY139" s="222" t="s">
        <v>145</v>
      </c>
    </row>
    <row r="140" spans="1:65" s="14" customFormat="1" ht="11.25">
      <c r="B140" s="223"/>
      <c r="C140" s="224"/>
      <c r="D140" s="198" t="s">
        <v>167</v>
      </c>
      <c r="E140" s="225" t="s">
        <v>1</v>
      </c>
      <c r="F140" s="226" t="s">
        <v>169</v>
      </c>
      <c r="G140" s="224"/>
      <c r="H140" s="227">
        <v>403.39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AT140" s="233" t="s">
        <v>167</v>
      </c>
      <c r="AU140" s="233" t="s">
        <v>85</v>
      </c>
      <c r="AV140" s="14" t="s">
        <v>152</v>
      </c>
      <c r="AW140" s="14" t="s">
        <v>32</v>
      </c>
      <c r="AX140" s="14" t="s">
        <v>8</v>
      </c>
      <c r="AY140" s="233" t="s">
        <v>145</v>
      </c>
    </row>
    <row r="141" spans="1:65" s="12" customFormat="1" ht="22.9" customHeight="1">
      <c r="B141" s="170"/>
      <c r="C141" s="171"/>
      <c r="D141" s="172" t="s">
        <v>75</v>
      </c>
      <c r="E141" s="184" t="s">
        <v>437</v>
      </c>
      <c r="F141" s="184" t="s">
        <v>438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SUM(P142:P153)</f>
        <v>0</v>
      </c>
      <c r="Q141" s="178"/>
      <c r="R141" s="179">
        <f>SUM(R142:R153)</f>
        <v>0</v>
      </c>
      <c r="S141" s="178"/>
      <c r="T141" s="180">
        <f>SUM(T142:T153)</f>
        <v>0</v>
      </c>
      <c r="AR141" s="181" t="s">
        <v>8</v>
      </c>
      <c r="AT141" s="182" t="s">
        <v>75</v>
      </c>
      <c r="AU141" s="182" t="s">
        <v>8</v>
      </c>
      <c r="AY141" s="181" t="s">
        <v>145</v>
      </c>
      <c r="BK141" s="183">
        <f>SUM(BK142:BK153)</f>
        <v>0</v>
      </c>
    </row>
    <row r="142" spans="1:65" s="2" customFormat="1" ht="16.5" customHeight="1">
      <c r="A142" s="34"/>
      <c r="B142" s="35"/>
      <c r="C142" s="186" t="s">
        <v>152</v>
      </c>
      <c r="D142" s="186" t="s">
        <v>148</v>
      </c>
      <c r="E142" s="187" t="s">
        <v>439</v>
      </c>
      <c r="F142" s="188" t="s">
        <v>440</v>
      </c>
      <c r="G142" s="189" t="s">
        <v>441</v>
      </c>
      <c r="H142" s="190">
        <v>0.44</v>
      </c>
      <c r="I142" s="191"/>
      <c r="J142" s="190">
        <f>ROUND(I142*H142,0)</f>
        <v>0</v>
      </c>
      <c r="K142" s="188" t="s">
        <v>176</v>
      </c>
      <c r="L142" s="39"/>
      <c r="M142" s="192" t="s">
        <v>1</v>
      </c>
      <c r="N142" s="193" t="s">
        <v>41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152</v>
      </c>
      <c r="AT142" s="196" t="s">
        <v>148</v>
      </c>
      <c r="AU142" s="196" t="s">
        <v>85</v>
      </c>
      <c r="AY142" s="17" t="s">
        <v>145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</v>
      </c>
      <c r="BK142" s="197">
        <f>ROUND(I142*H142,0)</f>
        <v>0</v>
      </c>
      <c r="BL142" s="17" t="s">
        <v>152</v>
      </c>
      <c r="BM142" s="196" t="s">
        <v>159</v>
      </c>
    </row>
    <row r="143" spans="1:65" s="2" customFormat="1" ht="19.5">
      <c r="A143" s="34"/>
      <c r="B143" s="35"/>
      <c r="C143" s="36"/>
      <c r="D143" s="198" t="s">
        <v>153</v>
      </c>
      <c r="E143" s="36"/>
      <c r="F143" s="199" t="s">
        <v>443</v>
      </c>
      <c r="G143" s="36"/>
      <c r="H143" s="36"/>
      <c r="I143" s="200"/>
      <c r="J143" s="36"/>
      <c r="K143" s="36"/>
      <c r="L143" s="39"/>
      <c r="M143" s="201"/>
      <c r="N143" s="202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153</v>
      </c>
      <c r="AU143" s="17" t="s">
        <v>85</v>
      </c>
    </row>
    <row r="144" spans="1:65" s="2" customFormat="1" ht="24.2" customHeight="1">
      <c r="A144" s="34"/>
      <c r="B144" s="35"/>
      <c r="C144" s="186" t="s">
        <v>182</v>
      </c>
      <c r="D144" s="186" t="s">
        <v>148</v>
      </c>
      <c r="E144" s="187" t="s">
        <v>445</v>
      </c>
      <c r="F144" s="188" t="s">
        <v>446</v>
      </c>
      <c r="G144" s="189" t="s">
        <v>1</v>
      </c>
      <c r="H144" s="190">
        <v>0.44</v>
      </c>
      <c r="I144" s="191"/>
      <c r="J144" s="190">
        <f>ROUND(I144*H144,0)</f>
        <v>0</v>
      </c>
      <c r="K144" s="188" t="s">
        <v>176</v>
      </c>
      <c r="L144" s="39"/>
      <c r="M144" s="192" t="s">
        <v>1</v>
      </c>
      <c r="N144" s="193" t="s">
        <v>41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152</v>
      </c>
      <c r="AT144" s="196" t="s">
        <v>148</v>
      </c>
      <c r="AU144" s="196" t="s">
        <v>85</v>
      </c>
      <c r="AY144" s="17" t="s">
        <v>145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</v>
      </c>
      <c r="BK144" s="197">
        <f>ROUND(I144*H144,0)</f>
        <v>0</v>
      </c>
      <c r="BL144" s="17" t="s">
        <v>152</v>
      </c>
      <c r="BM144" s="196" t="s">
        <v>25</v>
      </c>
    </row>
    <row r="145" spans="1:65" s="2" customFormat="1" ht="19.5">
      <c r="A145" s="34"/>
      <c r="B145" s="35"/>
      <c r="C145" s="36"/>
      <c r="D145" s="198" t="s">
        <v>153</v>
      </c>
      <c r="E145" s="36"/>
      <c r="F145" s="199" t="s">
        <v>448</v>
      </c>
      <c r="G145" s="36"/>
      <c r="H145" s="36"/>
      <c r="I145" s="200"/>
      <c r="J145" s="36"/>
      <c r="K145" s="36"/>
      <c r="L145" s="39"/>
      <c r="M145" s="201"/>
      <c r="N145" s="202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153</v>
      </c>
      <c r="AU145" s="17" t="s">
        <v>85</v>
      </c>
    </row>
    <row r="146" spans="1:65" s="2" customFormat="1" ht="24.2" customHeight="1">
      <c r="A146" s="34"/>
      <c r="B146" s="35"/>
      <c r="C146" s="186" t="s">
        <v>160</v>
      </c>
      <c r="D146" s="186" t="s">
        <v>148</v>
      </c>
      <c r="E146" s="187" t="s">
        <v>449</v>
      </c>
      <c r="F146" s="188" t="s">
        <v>450</v>
      </c>
      <c r="G146" s="189" t="s">
        <v>441</v>
      </c>
      <c r="H146" s="190">
        <v>0.44</v>
      </c>
      <c r="I146" s="191"/>
      <c r="J146" s="190">
        <f>ROUND(I146*H146,0)</f>
        <v>0</v>
      </c>
      <c r="K146" s="188" t="s">
        <v>176</v>
      </c>
      <c r="L146" s="39"/>
      <c r="M146" s="192" t="s">
        <v>1</v>
      </c>
      <c r="N146" s="193" t="s">
        <v>41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152</v>
      </c>
      <c r="AT146" s="196" t="s">
        <v>148</v>
      </c>
      <c r="AU146" s="196" t="s">
        <v>85</v>
      </c>
      <c r="AY146" s="17" t="s">
        <v>145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</v>
      </c>
      <c r="BK146" s="197">
        <f>ROUND(I146*H146,0)</f>
        <v>0</v>
      </c>
      <c r="BL146" s="17" t="s">
        <v>152</v>
      </c>
      <c r="BM146" s="196" t="s">
        <v>180</v>
      </c>
    </row>
    <row r="147" spans="1:65" s="2" customFormat="1" ht="19.5">
      <c r="A147" s="34"/>
      <c r="B147" s="35"/>
      <c r="C147" s="36"/>
      <c r="D147" s="198" t="s">
        <v>153</v>
      </c>
      <c r="E147" s="36"/>
      <c r="F147" s="199" t="s">
        <v>452</v>
      </c>
      <c r="G147" s="36"/>
      <c r="H147" s="36"/>
      <c r="I147" s="200"/>
      <c r="J147" s="36"/>
      <c r="K147" s="36"/>
      <c r="L147" s="39"/>
      <c r="M147" s="201"/>
      <c r="N147" s="202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153</v>
      </c>
      <c r="AU147" s="17" t="s">
        <v>85</v>
      </c>
    </row>
    <row r="148" spans="1:65" s="2" customFormat="1" ht="24.2" customHeight="1">
      <c r="A148" s="34"/>
      <c r="B148" s="35"/>
      <c r="C148" s="186" t="s">
        <v>191</v>
      </c>
      <c r="D148" s="186" t="s">
        <v>148</v>
      </c>
      <c r="E148" s="187" t="s">
        <v>454</v>
      </c>
      <c r="F148" s="188" t="s">
        <v>455</v>
      </c>
      <c r="G148" s="189" t="s">
        <v>441</v>
      </c>
      <c r="H148" s="190">
        <v>3.94</v>
      </c>
      <c r="I148" s="191"/>
      <c r="J148" s="190">
        <f>ROUND(I148*H148,0)</f>
        <v>0</v>
      </c>
      <c r="K148" s="188" t="s">
        <v>176</v>
      </c>
      <c r="L148" s="39"/>
      <c r="M148" s="192" t="s">
        <v>1</v>
      </c>
      <c r="N148" s="193" t="s">
        <v>41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152</v>
      </c>
      <c r="AT148" s="196" t="s">
        <v>148</v>
      </c>
      <c r="AU148" s="196" t="s">
        <v>85</v>
      </c>
      <c r="AY148" s="17" t="s">
        <v>145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</v>
      </c>
      <c r="BK148" s="197">
        <f>ROUND(I148*H148,0)</f>
        <v>0</v>
      </c>
      <c r="BL148" s="17" t="s">
        <v>152</v>
      </c>
      <c r="BM148" s="196" t="s">
        <v>185</v>
      </c>
    </row>
    <row r="149" spans="1:65" s="2" customFormat="1" ht="29.25">
      <c r="A149" s="34"/>
      <c r="B149" s="35"/>
      <c r="C149" s="36"/>
      <c r="D149" s="198" t="s">
        <v>153</v>
      </c>
      <c r="E149" s="36"/>
      <c r="F149" s="199" t="s">
        <v>457</v>
      </c>
      <c r="G149" s="36"/>
      <c r="H149" s="36"/>
      <c r="I149" s="200"/>
      <c r="J149" s="36"/>
      <c r="K149" s="36"/>
      <c r="L149" s="39"/>
      <c r="M149" s="201"/>
      <c r="N149" s="202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153</v>
      </c>
      <c r="AU149" s="17" t="s">
        <v>85</v>
      </c>
    </row>
    <row r="150" spans="1:65" s="13" customFormat="1" ht="11.25">
      <c r="B150" s="212"/>
      <c r="C150" s="213"/>
      <c r="D150" s="198" t="s">
        <v>167</v>
      </c>
      <c r="E150" s="214" t="s">
        <v>1</v>
      </c>
      <c r="F150" s="215" t="s">
        <v>1137</v>
      </c>
      <c r="G150" s="213"/>
      <c r="H150" s="216">
        <v>3.94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167</v>
      </c>
      <c r="AU150" s="222" t="s">
        <v>85</v>
      </c>
      <c r="AV150" s="13" t="s">
        <v>85</v>
      </c>
      <c r="AW150" s="13" t="s">
        <v>32</v>
      </c>
      <c r="AX150" s="13" t="s">
        <v>76</v>
      </c>
      <c r="AY150" s="222" t="s">
        <v>145</v>
      </c>
    </row>
    <row r="151" spans="1:65" s="14" customFormat="1" ht="11.25">
      <c r="B151" s="223"/>
      <c r="C151" s="224"/>
      <c r="D151" s="198" t="s">
        <v>167</v>
      </c>
      <c r="E151" s="225" t="s">
        <v>1</v>
      </c>
      <c r="F151" s="226" t="s">
        <v>169</v>
      </c>
      <c r="G151" s="224"/>
      <c r="H151" s="227">
        <v>3.94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167</v>
      </c>
      <c r="AU151" s="233" t="s">
        <v>85</v>
      </c>
      <c r="AV151" s="14" t="s">
        <v>152</v>
      </c>
      <c r="AW151" s="14" t="s">
        <v>32</v>
      </c>
      <c r="AX151" s="14" t="s">
        <v>8</v>
      </c>
      <c r="AY151" s="233" t="s">
        <v>145</v>
      </c>
    </row>
    <row r="152" spans="1:65" s="2" customFormat="1" ht="33" customHeight="1">
      <c r="A152" s="34"/>
      <c r="B152" s="35"/>
      <c r="C152" s="186" t="s">
        <v>159</v>
      </c>
      <c r="D152" s="186" t="s">
        <v>148</v>
      </c>
      <c r="E152" s="187" t="s">
        <v>459</v>
      </c>
      <c r="F152" s="188" t="s">
        <v>460</v>
      </c>
      <c r="G152" s="189" t="s">
        <v>441</v>
      </c>
      <c r="H152" s="190">
        <v>0.44</v>
      </c>
      <c r="I152" s="191"/>
      <c r="J152" s="190">
        <f>ROUND(I152*H152,0)</f>
        <v>0</v>
      </c>
      <c r="K152" s="188" t="s">
        <v>176</v>
      </c>
      <c r="L152" s="39"/>
      <c r="M152" s="192" t="s">
        <v>1</v>
      </c>
      <c r="N152" s="193" t="s">
        <v>41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152</v>
      </c>
      <c r="AT152" s="196" t="s">
        <v>148</v>
      </c>
      <c r="AU152" s="196" t="s">
        <v>85</v>
      </c>
      <c r="AY152" s="17" t="s">
        <v>145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</v>
      </c>
      <c r="BK152" s="197">
        <f>ROUND(I152*H152,0)</f>
        <v>0</v>
      </c>
      <c r="BL152" s="17" t="s">
        <v>152</v>
      </c>
      <c r="BM152" s="196" t="s">
        <v>190</v>
      </c>
    </row>
    <row r="153" spans="1:65" s="2" customFormat="1" ht="29.25">
      <c r="A153" s="34"/>
      <c r="B153" s="35"/>
      <c r="C153" s="36"/>
      <c r="D153" s="198" t="s">
        <v>153</v>
      </c>
      <c r="E153" s="36"/>
      <c r="F153" s="199" t="s">
        <v>462</v>
      </c>
      <c r="G153" s="36"/>
      <c r="H153" s="36"/>
      <c r="I153" s="200"/>
      <c r="J153" s="36"/>
      <c r="K153" s="36"/>
      <c r="L153" s="39"/>
      <c r="M153" s="201"/>
      <c r="N153" s="202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153</v>
      </c>
      <c r="AU153" s="17" t="s">
        <v>85</v>
      </c>
    </row>
    <row r="154" spans="1:65" s="12" customFormat="1" ht="22.9" customHeight="1">
      <c r="B154" s="170"/>
      <c r="C154" s="171"/>
      <c r="D154" s="172" t="s">
        <v>75</v>
      </c>
      <c r="E154" s="184" t="s">
        <v>463</v>
      </c>
      <c r="F154" s="184" t="s">
        <v>464</v>
      </c>
      <c r="G154" s="171"/>
      <c r="H154" s="171"/>
      <c r="I154" s="174"/>
      <c r="J154" s="185">
        <f>BK154</f>
        <v>0</v>
      </c>
      <c r="K154" s="171"/>
      <c r="L154" s="176"/>
      <c r="M154" s="177"/>
      <c r="N154" s="178"/>
      <c r="O154" s="178"/>
      <c r="P154" s="179">
        <f>SUM(P155:P156)</f>
        <v>0</v>
      </c>
      <c r="Q154" s="178"/>
      <c r="R154" s="179">
        <f>SUM(R155:R156)</f>
        <v>0</v>
      </c>
      <c r="S154" s="178"/>
      <c r="T154" s="180">
        <f>SUM(T155:T156)</f>
        <v>0</v>
      </c>
      <c r="AR154" s="181" t="s">
        <v>8</v>
      </c>
      <c r="AT154" s="182" t="s">
        <v>75</v>
      </c>
      <c r="AU154" s="182" t="s">
        <v>8</v>
      </c>
      <c r="AY154" s="181" t="s">
        <v>145</v>
      </c>
      <c r="BK154" s="183">
        <f>SUM(BK155:BK156)</f>
        <v>0</v>
      </c>
    </row>
    <row r="155" spans="1:65" s="2" customFormat="1" ht="16.5" customHeight="1">
      <c r="A155" s="34"/>
      <c r="B155" s="35"/>
      <c r="C155" s="186" t="s">
        <v>201</v>
      </c>
      <c r="D155" s="186" t="s">
        <v>148</v>
      </c>
      <c r="E155" s="187" t="s">
        <v>466</v>
      </c>
      <c r="F155" s="188" t="s">
        <v>467</v>
      </c>
      <c r="G155" s="189" t="s">
        <v>441</v>
      </c>
      <c r="H155" s="190">
        <v>4.21</v>
      </c>
      <c r="I155" s="191"/>
      <c r="J155" s="190">
        <f>ROUND(I155*H155,0)</f>
        <v>0</v>
      </c>
      <c r="K155" s="188" t="s">
        <v>176</v>
      </c>
      <c r="L155" s="39"/>
      <c r="M155" s="192" t="s">
        <v>1</v>
      </c>
      <c r="N155" s="193" t="s">
        <v>41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152</v>
      </c>
      <c r="AT155" s="196" t="s">
        <v>148</v>
      </c>
      <c r="AU155" s="196" t="s">
        <v>85</v>
      </c>
      <c r="AY155" s="17" t="s">
        <v>145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</v>
      </c>
      <c r="BK155" s="197">
        <f>ROUND(I155*H155,0)</f>
        <v>0</v>
      </c>
      <c r="BL155" s="17" t="s">
        <v>152</v>
      </c>
      <c r="BM155" s="196" t="s">
        <v>194</v>
      </c>
    </row>
    <row r="156" spans="1:65" s="2" customFormat="1" ht="39">
      <c r="A156" s="34"/>
      <c r="B156" s="35"/>
      <c r="C156" s="36"/>
      <c r="D156" s="198" t="s">
        <v>153</v>
      </c>
      <c r="E156" s="36"/>
      <c r="F156" s="199" t="s">
        <v>469</v>
      </c>
      <c r="G156" s="36"/>
      <c r="H156" s="36"/>
      <c r="I156" s="200"/>
      <c r="J156" s="36"/>
      <c r="K156" s="36"/>
      <c r="L156" s="39"/>
      <c r="M156" s="201"/>
      <c r="N156" s="202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153</v>
      </c>
      <c r="AU156" s="17" t="s">
        <v>85</v>
      </c>
    </row>
    <row r="157" spans="1:65" s="12" customFormat="1" ht="25.9" customHeight="1">
      <c r="B157" s="170"/>
      <c r="C157" s="171"/>
      <c r="D157" s="172" t="s">
        <v>75</v>
      </c>
      <c r="E157" s="173" t="s">
        <v>470</v>
      </c>
      <c r="F157" s="173" t="s">
        <v>471</v>
      </c>
      <c r="G157" s="171"/>
      <c r="H157" s="171"/>
      <c r="I157" s="174"/>
      <c r="J157" s="175">
        <f>BK157</f>
        <v>0</v>
      </c>
      <c r="K157" s="171"/>
      <c r="L157" s="176"/>
      <c r="M157" s="177"/>
      <c r="N157" s="178"/>
      <c r="O157" s="178"/>
      <c r="P157" s="179">
        <f>P158+P181+P186</f>
        <v>0</v>
      </c>
      <c r="Q157" s="178"/>
      <c r="R157" s="179">
        <f>R158+R181+R186</f>
        <v>0</v>
      </c>
      <c r="S157" s="178"/>
      <c r="T157" s="180">
        <f>T158+T181+T186</f>
        <v>0</v>
      </c>
      <c r="AR157" s="181" t="s">
        <v>85</v>
      </c>
      <c r="AT157" s="182" t="s">
        <v>75</v>
      </c>
      <c r="AU157" s="182" t="s">
        <v>76</v>
      </c>
      <c r="AY157" s="181" t="s">
        <v>145</v>
      </c>
      <c r="BK157" s="183">
        <f>BK158+BK181+BK186</f>
        <v>0</v>
      </c>
    </row>
    <row r="158" spans="1:65" s="12" customFormat="1" ht="22.9" customHeight="1">
      <c r="B158" s="170"/>
      <c r="C158" s="171"/>
      <c r="D158" s="172" t="s">
        <v>75</v>
      </c>
      <c r="E158" s="184" t="s">
        <v>499</v>
      </c>
      <c r="F158" s="184" t="s">
        <v>500</v>
      </c>
      <c r="G158" s="171"/>
      <c r="H158" s="171"/>
      <c r="I158" s="174"/>
      <c r="J158" s="185">
        <f>BK158</f>
        <v>0</v>
      </c>
      <c r="K158" s="171"/>
      <c r="L158" s="176"/>
      <c r="M158" s="177"/>
      <c r="N158" s="178"/>
      <c r="O158" s="178"/>
      <c r="P158" s="179">
        <f>SUM(P159:P180)</f>
        <v>0</v>
      </c>
      <c r="Q158" s="178"/>
      <c r="R158" s="179">
        <f>SUM(R159:R180)</f>
        <v>0</v>
      </c>
      <c r="S158" s="178"/>
      <c r="T158" s="180">
        <f>SUM(T159:T180)</f>
        <v>0</v>
      </c>
      <c r="AR158" s="181" t="s">
        <v>85</v>
      </c>
      <c r="AT158" s="182" t="s">
        <v>75</v>
      </c>
      <c r="AU158" s="182" t="s">
        <v>8</v>
      </c>
      <c r="AY158" s="181" t="s">
        <v>145</v>
      </c>
      <c r="BK158" s="183">
        <f>SUM(BK159:BK180)</f>
        <v>0</v>
      </c>
    </row>
    <row r="159" spans="1:65" s="2" customFormat="1" ht="24.2" customHeight="1">
      <c r="A159" s="34"/>
      <c r="B159" s="35"/>
      <c r="C159" s="186" t="s">
        <v>25</v>
      </c>
      <c r="D159" s="186" t="s">
        <v>148</v>
      </c>
      <c r="E159" s="187" t="s">
        <v>1138</v>
      </c>
      <c r="F159" s="188" t="s">
        <v>1139</v>
      </c>
      <c r="G159" s="189" t="s">
        <v>165</v>
      </c>
      <c r="H159" s="190">
        <v>184.54</v>
      </c>
      <c r="I159" s="191"/>
      <c r="J159" s="190">
        <f>ROUND(I159*H159,0)</f>
        <v>0</v>
      </c>
      <c r="K159" s="188" t="s">
        <v>176</v>
      </c>
      <c r="L159" s="39"/>
      <c r="M159" s="192" t="s">
        <v>1</v>
      </c>
      <c r="N159" s="193" t="s">
        <v>41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190</v>
      </c>
      <c r="AT159" s="196" t="s">
        <v>148</v>
      </c>
      <c r="AU159" s="196" t="s">
        <v>85</v>
      </c>
      <c r="AY159" s="17" t="s">
        <v>145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</v>
      </c>
      <c r="BK159" s="197">
        <f>ROUND(I159*H159,0)</f>
        <v>0</v>
      </c>
      <c r="BL159" s="17" t="s">
        <v>190</v>
      </c>
      <c r="BM159" s="196" t="s">
        <v>199</v>
      </c>
    </row>
    <row r="160" spans="1:65" s="2" customFormat="1" ht="29.25">
      <c r="A160" s="34"/>
      <c r="B160" s="35"/>
      <c r="C160" s="36"/>
      <c r="D160" s="198" t="s">
        <v>153</v>
      </c>
      <c r="E160" s="36"/>
      <c r="F160" s="199" t="s">
        <v>1140</v>
      </c>
      <c r="G160" s="36"/>
      <c r="H160" s="36"/>
      <c r="I160" s="200"/>
      <c r="J160" s="36"/>
      <c r="K160" s="36"/>
      <c r="L160" s="39"/>
      <c r="M160" s="201"/>
      <c r="N160" s="202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153</v>
      </c>
      <c r="AU160" s="17" t="s">
        <v>85</v>
      </c>
    </row>
    <row r="161" spans="1:65" s="13" customFormat="1" ht="11.25">
      <c r="B161" s="212"/>
      <c r="C161" s="213"/>
      <c r="D161" s="198" t="s">
        <v>167</v>
      </c>
      <c r="E161" s="214" t="s">
        <v>1</v>
      </c>
      <c r="F161" s="215" t="s">
        <v>1141</v>
      </c>
      <c r="G161" s="213"/>
      <c r="H161" s="216">
        <v>184.54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167</v>
      </c>
      <c r="AU161" s="222" t="s">
        <v>85</v>
      </c>
      <c r="AV161" s="13" t="s">
        <v>85</v>
      </c>
      <c r="AW161" s="13" t="s">
        <v>32</v>
      </c>
      <c r="AX161" s="13" t="s">
        <v>76</v>
      </c>
      <c r="AY161" s="222" t="s">
        <v>145</v>
      </c>
    </row>
    <row r="162" spans="1:65" s="14" customFormat="1" ht="11.25">
      <c r="B162" s="223"/>
      <c r="C162" s="224"/>
      <c r="D162" s="198" t="s">
        <v>167</v>
      </c>
      <c r="E162" s="225" t="s">
        <v>1</v>
      </c>
      <c r="F162" s="226" t="s">
        <v>169</v>
      </c>
      <c r="G162" s="224"/>
      <c r="H162" s="227">
        <v>184.54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167</v>
      </c>
      <c r="AU162" s="233" t="s">
        <v>85</v>
      </c>
      <c r="AV162" s="14" t="s">
        <v>152</v>
      </c>
      <c r="AW162" s="14" t="s">
        <v>32</v>
      </c>
      <c r="AX162" s="14" t="s">
        <v>8</v>
      </c>
      <c r="AY162" s="233" t="s">
        <v>145</v>
      </c>
    </row>
    <row r="163" spans="1:65" s="2" customFormat="1" ht="24.2" customHeight="1">
      <c r="A163" s="34"/>
      <c r="B163" s="35"/>
      <c r="C163" s="203" t="s">
        <v>210</v>
      </c>
      <c r="D163" s="203" t="s">
        <v>155</v>
      </c>
      <c r="E163" s="204" t="s">
        <v>1142</v>
      </c>
      <c r="F163" s="205" t="s">
        <v>1143</v>
      </c>
      <c r="G163" s="206" t="s">
        <v>165</v>
      </c>
      <c r="H163" s="207">
        <v>188.23</v>
      </c>
      <c r="I163" s="208"/>
      <c r="J163" s="207">
        <f>ROUND(I163*H163,0)</f>
        <v>0</v>
      </c>
      <c r="K163" s="205" t="s">
        <v>176</v>
      </c>
      <c r="L163" s="209"/>
      <c r="M163" s="210" t="s">
        <v>1</v>
      </c>
      <c r="N163" s="211" t="s">
        <v>41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227</v>
      </c>
      <c r="AT163" s="196" t="s">
        <v>155</v>
      </c>
      <c r="AU163" s="196" t="s">
        <v>85</v>
      </c>
      <c r="AY163" s="17" t="s">
        <v>145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</v>
      </c>
      <c r="BK163" s="197">
        <f>ROUND(I163*H163,0)</f>
        <v>0</v>
      </c>
      <c r="BL163" s="17" t="s">
        <v>190</v>
      </c>
      <c r="BM163" s="196" t="s">
        <v>204</v>
      </c>
    </row>
    <row r="164" spans="1:65" s="2" customFormat="1" ht="11.25">
      <c r="A164" s="34"/>
      <c r="B164" s="35"/>
      <c r="C164" s="36"/>
      <c r="D164" s="198" t="s">
        <v>153</v>
      </c>
      <c r="E164" s="36"/>
      <c r="F164" s="199" t="s">
        <v>1143</v>
      </c>
      <c r="G164" s="36"/>
      <c r="H164" s="36"/>
      <c r="I164" s="200"/>
      <c r="J164" s="36"/>
      <c r="K164" s="36"/>
      <c r="L164" s="39"/>
      <c r="M164" s="201"/>
      <c r="N164" s="202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153</v>
      </c>
      <c r="AU164" s="17" t="s">
        <v>85</v>
      </c>
    </row>
    <row r="165" spans="1:65" s="2" customFormat="1" ht="24.2" customHeight="1">
      <c r="A165" s="34"/>
      <c r="B165" s="35"/>
      <c r="C165" s="186" t="s">
        <v>180</v>
      </c>
      <c r="D165" s="186" t="s">
        <v>148</v>
      </c>
      <c r="E165" s="187" t="s">
        <v>1144</v>
      </c>
      <c r="F165" s="188" t="s">
        <v>1145</v>
      </c>
      <c r="G165" s="189" t="s">
        <v>165</v>
      </c>
      <c r="H165" s="190">
        <v>218.86</v>
      </c>
      <c r="I165" s="191"/>
      <c r="J165" s="190">
        <f>ROUND(I165*H165,0)</f>
        <v>0</v>
      </c>
      <c r="K165" s="188" t="s">
        <v>176</v>
      </c>
      <c r="L165" s="39"/>
      <c r="M165" s="192" t="s">
        <v>1</v>
      </c>
      <c r="N165" s="193" t="s">
        <v>41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190</v>
      </c>
      <c r="AT165" s="196" t="s">
        <v>148</v>
      </c>
      <c r="AU165" s="196" t="s">
        <v>85</v>
      </c>
      <c r="AY165" s="17" t="s">
        <v>145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</v>
      </c>
      <c r="BK165" s="197">
        <f>ROUND(I165*H165,0)</f>
        <v>0</v>
      </c>
      <c r="BL165" s="17" t="s">
        <v>190</v>
      </c>
      <c r="BM165" s="196" t="s">
        <v>209</v>
      </c>
    </row>
    <row r="166" spans="1:65" s="2" customFormat="1" ht="19.5">
      <c r="A166" s="34"/>
      <c r="B166" s="35"/>
      <c r="C166" s="36"/>
      <c r="D166" s="198" t="s">
        <v>153</v>
      </c>
      <c r="E166" s="36"/>
      <c r="F166" s="199" t="s">
        <v>1146</v>
      </c>
      <c r="G166" s="36"/>
      <c r="H166" s="36"/>
      <c r="I166" s="200"/>
      <c r="J166" s="36"/>
      <c r="K166" s="36"/>
      <c r="L166" s="39"/>
      <c r="M166" s="201"/>
      <c r="N166" s="202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153</v>
      </c>
      <c r="AU166" s="17" t="s">
        <v>85</v>
      </c>
    </row>
    <row r="167" spans="1:65" s="13" customFormat="1" ht="11.25">
      <c r="B167" s="212"/>
      <c r="C167" s="213"/>
      <c r="D167" s="198" t="s">
        <v>167</v>
      </c>
      <c r="E167" s="214" t="s">
        <v>1</v>
      </c>
      <c r="F167" s="215" t="s">
        <v>1147</v>
      </c>
      <c r="G167" s="213"/>
      <c r="H167" s="216">
        <v>218.86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167</v>
      </c>
      <c r="AU167" s="222" t="s">
        <v>85</v>
      </c>
      <c r="AV167" s="13" t="s">
        <v>85</v>
      </c>
      <c r="AW167" s="13" t="s">
        <v>32</v>
      </c>
      <c r="AX167" s="13" t="s">
        <v>76</v>
      </c>
      <c r="AY167" s="222" t="s">
        <v>145</v>
      </c>
    </row>
    <row r="168" spans="1:65" s="14" customFormat="1" ht="11.25">
      <c r="B168" s="223"/>
      <c r="C168" s="224"/>
      <c r="D168" s="198" t="s">
        <v>167</v>
      </c>
      <c r="E168" s="225" t="s">
        <v>1</v>
      </c>
      <c r="F168" s="226" t="s">
        <v>169</v>
      </c>
      <c r="G168" s="224"/>
      <c r="H168" s="227">
        <v>218.86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167</v>
      </c>
      <c r="AU168" s="233" t="s">
        <v>85</v>
      </c>
      <c r="AV168" s="14" t="s">
        <v>152</v>
      </c>
      <c r="AW168" s="14" t="s">
        <v>32</v>
      </c>
      <c r="AX168" s="14" t="s">
        <v>8</v>
      </c>
      <c r="AY168" s="233" t="s">
        <v>145</v>
      </c>
    </row>
    <row r="169" spans="1:65" s="2" customFormat="1" ht="24.2" customHeight="1">
      <c r="A169" s="34"/>
      <c r="B169" s="35"/>
      <c r="C169" s="203" t="s">
        <v>219</v>
      </c>
      <c r="D169" s="203" t="s">
        <v>155</v>
      </c>
      <c r="E169" s="204" t="s">
        <v>1148</v>
      </c>
      <c r="F169" s="205" t="s">
        <v>1149</v>
      </c>
      <c r="G169" s="206" t="s">
        <v>165</v>
      </c>
      <c r="H169" s="207">
        <v>223.24</v>
      </c>
      <c r="I169" s="208"/>
      <c r="J169" s="207">
        <f>ROUND(I169*H169,0)</f>
        <v>0</v>
      </c>
      <c r="K169" s="205" t="s">
        <v>1150</v>
      </c>
      <c r="L169" s="209"/>
      <c r="M169" s="210" t="s">
        <v>1</v>
      </c>
      <c r="N169" s="211" t="s">
        <v>41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227</v>
      </c>
      <c r="AT169" s="196" t="s">
        <v>155</v>
      </c>
      <c r="AU169" s="196" t="s">
        <v>85</v>
      </c>
      <c r="AY169" s="17" t="s">
        <v>145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</v>
      </c>
      <c r="BK169" s="197">
        <f>ROUND(I169*H169,0)</f>
        <v>0</v>
      </c>
      <c r="BL169" s="17" t="s">
        <v>190</v>
      </c>
      <c r="BM169" s="196" t="s">
        <v>213</v>
      </c>
    </row>
    <row r="170" spans="1:65" s="2" customFormat="1" ht="19.5">
      <c r="A170" s="34"/>
      <c r="B170" s="35"/>
      <c r="C170" s="36"/>
      <c r="D170" s="198" t="s">
        <v>153</v>
      </c>
      <c r="E170" s="36"/>
      <c r="F170" s="199" t="s">
        <v>1149</v>
      </c>
      <c r="G170" s="36"/>
      <c r="H170" s="36"/>
      <c r="I170" s="200"/>
      <c r="J170" s="36"/>
      <c r="K170" s="36"/>
      <c r="L170" s="39"/>
      <c r="M170" s="201"/>
      <c r="N170" s="202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153</v>
      </c>
      <c r="AU170" s="17" t="s">
        <v>85</v>
      </c>
    </row>
    <row r="171" spans="1:65" s="13" customFormat="1" ht="11.25">
      <c r="B171" s="212"/>
      <c r="C171" s="213"/>
      <c r="D171" s="198" t="s">
        <v>167</v>
      </c>
      <c r="E171" s="214" t="s">
        <v>1</v>
      </c>
      <c r="F171" s="215" t="s">
        <v>1151</v>
      </c>
      <c r="G171" s="213"/>
      <c r="H171" s="216">
        <v>223.24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167</v>
      </c>
      <c r="AU171" s="222" t="s">
        <v>85</v>
      </c>
      <c r="AV171" s="13" t="s">
        <v>85</v>
      </c>
      <c r="AW171" s="13" t="s">
        <v>32</v>
      </c>
      <c r="AX171" s="13" t="s">
        <v>76</v>
      </c>
      <c r="AY171" s="222" t="s">
        <v>145</v>
      </c>
    </row>
    <row r="172" spans="1:65" s="14" customFormat="1" ht="11.25">
      <c r="B172" s="223"/>
      <c r="C172" s="224"/>
      <c r="D172" s="198" t="s">
        <v>167</v>
      </c>
      <c r="E172" s="225" t="s">
        <v>1</v>
      </c>
      <c r="F172" s="226" t="s">
        <v>169</v>
      </c>
      <c r="G172" s="224"/>
      <c r="H172" s="227">
        <v>223.24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167</v>
      </c>
      <c r="AU172" s="233" t="s">
        <v>85</v>
      </c>
      <c r="AV172" s="14" t="s">
        <v>152</v>
      </c>
      <c r="AW172" s="14" t="s">
        <v>32</v>
      </c>
      <c r="AX172" s="14" t="s">
        <v>8</v>
      </c>
      <c r="AY172" s="233" t="s">
        <v>145</v>
      </c>
    </row>
    <row r="173" spans="1:65" s="2" customFormat="1" ht="24.2" customHeight="1">
      <c r="A173" s="34"/>
      <c r="B173" s="35"/>
      <c r="C173" s="203" t="s">
        <v>185</v>
      </c>
      <c r="D173" s="203" t="s">
        <v>155</v>
      </c>
      <c r="E173" s="204" t="s">
        <v>1152</v>
      </c>
      <c r="F173" s="205" t="s">
        <v>1153</v>
      </c>
      <c r="G173" s="206" t="s">
        <v>165</v>
      </c>
      <c r="H173" s="207">
        <v>60.38</v>
      </c>
      <c r="I173" s="208"/>
      <c r="J173" s="207">
        <f>ROUND(I173*H173,0)</f>
        <v>0</v>
      </c>
      <c r="K173" s="205" t="s">
        <v>176</v>
      </c>
      <c r="L173" s="209"/>
      <c r="M173" s="210" t="s">
        <v>1</v>
      </c>
      <c r="N173" s="211" t="s">
        <v>41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227</v>
      </c>
      <c r="AT173" s="196" t="s">
        <v>155</v>
      </c>
      <c r="AU173" s="196" t="s">
        <v>85</v>
      </c>
      <c r="AY173" s="17" t="s">
        <v>145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</v>
      </c>
      <c r="BK173" s="197">
        <f>ROUND(I173*H173,0)</f>
        <v>0</v>
      </c>
      <c r="BL173" s="17" t="s">
        <v>190</v>
      </c>
      <c r="BM173" s="196" t="s">
        <v>217</v>
      </c>
    </row>
    <row r="174" spans="1:65" s="2" customFormat="1" ht="19.5">
      <c r="A174" s="34"/>
      <c r="B174" s="35"/>
      <c r="C174" s="36"/>
      <c r="D174" s="198" t="s">
        <v>153</v>
      </c>
      <c r="E174" s="36"/>
      <c r="F174" s="199" t="s">
        <v>1153</v>
      </c>
      <c r="G174" s="36"/>
      <c r="H174" s="36"/>
      <c r="I174" s="200"/>
      <c r="J174" s="36"/>
      <c r="K174" s="36"/>
      <c r="L174" s="39"/>
      <c r="M174" s="201"/>
      <c r="N174" s="202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153</v>
      </c>
      <c r="AU174" s="17" t="s">
        <v>85</v>
      </c>
    </row>
    <row r="175" spans="1:65" s="2" customFormat="1" ht="24.2" customHeight="1">
      <c r="A175" s="34"/>
      <c r="B175" s="35"/>
      <c r="C175" s="186" t="s">
        <v>9</v>
      </c>
      <c r="D175" s="186" t="s">
        <v>148</v>
      </c>
      <c r="E175" s="187" t="s">
        <v>506</v>
      </c>
      <c r="F175" s="188" t="s">
        <v>507</v>
      </c>
      <c r="G175" s="189" t="s">
        <v>165</v>
      </c>
      <c r="H175" s="190">
        <v>57.01</v>
      </c>
      <c r="I175" s="191"/>
      <c r="J175" s="190">
        <f>ROUND(I175*H175,0)</f>
        <v>0</v>
      </c>
      <c r="K175" s="188" t="s">
        <v>176</v>
      </c>
      <c r="L175" s="39"/>
      <c r="M175" s="192" t="s">
        <v>1</v>
      </c>
      <c r="N175" s="193" t="s">
        <v>41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190</v>
      </c>
      <c r="AT175" s="196" t="s">
        <v>148</v>
      </c>
      <c r="AU175" s="196" t="s">
        <v>85</v>
      </c>
      <c r="AY175" s="17" t="s">
        <v>145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</v>
      </c>
      <c r="BK175" s="197">
        <f>ROUND(I175*H175,0)</f>
        <v>0</v>
      </c>
      <c r="BL175" s="17" t="s">
        <v>190</v>
      </c>
      <c r="BM175" s="196" t="s">
        <v>222</v>
      </c>
    </row>
    <row r="176" spans="1:65" s="2" customFormat="1" ht="19.5">
      <c r="A176" s="34"/>
      <c r="B176" s="35"/>
      <c r="C176" s="36"/>
      <c r="D176" s="198" t="s">
        <v>153</v>
      </c>
      <c r="E176" s="36"/>
      <c r="F176" s="199" t="s">
        <v>509</v>
      </c>
      <c r="G176" s="36"/>
      <c r="H176" s="36"/>
      <c r="I176" s="200"/>
      <c r="J176" s="36"/>
      <c r="K176" s="36"/>
      <c r="L176" s="39"/>
      <c r="M176" s="201"/>
      <c r="N176" s="202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153</v>
      </c>
      <c r="AU176" s="17" t="s">
        <v>85</v>
      </c>
    </row>
    <row r="177" spans="1:65" s="13" customFormat="1" ht="11.25">
      <c r="B177" s="212"/>
      <c r="C177" s="213"/>
      <c r="D177" s="198" t="s">
        <v>167</v>
      </c>
      <c r="E177" s="214" t="s">
        <v>1</v>
      </c>
      <c r="F177" s="215" t="s">
        <v>1154</v>
      </c>
      <c r="G177" s="213"/>
      <c r="H177" s="216">
        <v>57.01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167</v>
      </c>
      <c r="AU177" s="222" t="s">
        <v>85</v>
      </c>
      <c r="AV177" s="13" t="s">
        <v>85</v>
      </c>
      <c r="AW177" s="13" t="s">
        <v>32</v>
      </c>
      <c r="AX177" s="13" t="s">
        <v>76</v>
      </c>
      <c r="AY177" s="222" t="s">
        <v>145</v>
      </c>
    </row>
    <row r="178" spans="1:65" s="14" customFormat="1" ht="11.25">
      <c r="B178" s="223"/>
      <c r="C178" s="224"/>
      <c r="D178" s="198" t="s">
        <v>167</v>
      </c>
      <c r="E178" s="225" t="s">
        <v>1</v>
      </c>
      <c r="F178" s="226" t="s">
        <v>169</v>
      </c>
      <c r="G178" s="224"/>
      <c r="H178" s="227">
        <v>57.01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167</v>
      </c>
      <c r="AU178" s="233" t="s">
        <v>85</v>
      </c>
      <c r="AV178" s="14" t="s">
        <v>152</v>
      </c>
      <c r="AW178" s="14" t="s">
        <v>32</v>
      </c>
      <c r="AX178" s="14" t="s">
        <v>8</v>
      </c>
      <c r="AY178" s="233" t="s">
        <v>145</v>
      </c>
    </row>
    <row r="179" spans="1:65" s="2" customFormat="1" ht="24.2" customHeight="1">
      <c r="A179" s="34"/>
      <c r="B179" s="35"/>
      <c r="C179" s="186" t="s">
        <v>190</v>
      </c>
      <c r="D179" s="186" t="s">
        <v>148</v>
      </c>
      <c r="E179" s="187" t="s">
        <v>524</v>
      </c>
      <c r="F179" s="188" t="s">
        <v>525</v>
      </c>
      <c r="G179" s="189" t="s">
        <v>496</v>
      </c>
      <c r="H179" s="191"/>
      <c r="I179" s="191"/>
      <c r="J179" s="190">
        <f>ROUND(I179*H179,0)</f>
        <v>0</v>
      </c>
      <c r="K179" s="188" t="s">
        <v>176</v>
      </c>
      <c r="L179" s="39"/>
      <c r="M179" s="192" t="s">
        <v>1</v>
      </c>
      <c r="N179" s="193" t="s">
        <v>41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190</v>
      </c>
      <c r="AT179" s="196" t="s">
        <v>148</v>
      </c>
      <c r="AU179" s="196" t="s">
        <v>85</v>
      </c>
      <c r="AY179" s="17" t="s">
        <v>145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</v>
      </c>
      <c r="BK179" s="197">
        <f>ROUND(I179*H179,0)</f>
        <v>0</v>
      </c>
      <c r="BL179" s="17" t="s">
        <v>190</v>
      </c>
      <c r="BM179" s="196" t="s">
        <v>227</v>
      </c>
    </row>
    <row r="180" spans="1:65" s="2" customFormat="1" ht="29.25">
      <c r="A180" s="34"/>
      <c r="B180" s="35"/>
      <c r="C180" s="36"/>
      <c r="D180" s="198" t="s">
        <v>153</v>
      </c>
      <c r="E180" s="36"/>
      <c r="F180" s="199" t="s">
        <v>527</v>
      </c>
      <c r="G180" s="36"/>
      <c r="H180" s="36"/>
      <c r="I180" s="200"/>
      <c r="J180" s="36"/>
      <c r="K180" s="36"/>
      <c r="L180" s="39"/>
      <c r="M180" s="201"/>
      <c r="N180" s="202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153</v>
      </c>
      <c r="AU180" s="17" t="s">
        <v>85</v>
      </c>
    </row>
    <row r="181" spans="1:65" s="12" customFormat="1" ht="22.9" customHeight="1">
      <c r="B181" s="170"/>
      <c r="C181" s="171"/>
      <c r="D181" s="172" t="s">
        <v>75</v>
      </c>
      <c r="E181" s="184" t="s">
        <v>753</v>
      </c>
      <c r="F181" s="184" t="s">
        <v>754</v>
      </c>
      <c r="G181" s="171"/>
      <c r="H181" s="171"/>
      <c r="I181" s="174"/>
      <c r="J181" s="185">
        <f>BK181</f>
        <v>0</v>
      </c>
      <c r="K181" s="171"/>
      <c r="L181" s="176"/>
      <c r="M181" s="177"/>
      <c r="N181" s="178"/>
      <c r="O181" s="178"/>
      <c r="P181" s="179">
        <f>SUM(P182:P185)</f>
        <v>0</v>
      </c>
      <c r="Q181" s="178"/>
      <c r="R181" s="179">
        <f>SUM(R182:R185)</f>
        <v>0</v>
      </c>
      <c r="S181" s="178"/>
      <c r="T181" s="180">
        <f>SUM(T182:T185)</f>
        <v>0</v>
      </c>
      <c r="AR181" s="181" t="s">
        <v>85</v>
      </c>
      <c r="AT181" s="182" t="s">
        <v>75</v>
      </c>
      <c r="AU181" s="182" t="s">
        <v>8</v>
      </c>
      <c r="AY181" s="181" t="s">
        <v>145</v>
      </c>
      <c r="BK181" s="183">
        <f>SUM(BK182:BK185)</f>
        <v>0</v>
      </c>
    </row>
    <row r="182" spans="1:65" s="2" customFormat="1" ht="24.2" customHeight="1">
      <c r="A182" s="34"/>
      <c r="B182" s="35"/>
      <c r="C182" s="186" t="s">
        <v>233</v>
      </c>
      <c r="D182" s="186" t="s">
        <v>148</v>
      </c>
      <c r="E182" s="187" t="s">
        <v>1155</v>
      </c>
      <c r="F182" s="188" t="s">
        <v>1156</v>
      </c>
      <c r="G182" s="189" t="s">
        <v>165</v>
      </c>
      <c r="H182" s="190">
        <v>5.68</v>
      </c>
      <c r="I182" s="191"/>
      <c r="J182" s="190">
        <f>ROUND(I182*H182,0)</f>
        <v>0</v>
      </c>
      <c r="K182" s="188" t="s">
        <v>176</v>
      </c>
      <c r="L182" s="39"/>
      <c r="M182" s="192" t="s">
        <v>1</v>
      </c>
      <c r="N182" s="193" t="s">
        <v>41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190</v>
      </c>
      <c r="AT182" s="196" t="s">
        <v>148</v>
      </c>
      <c r="AU182" s="196" t="s">
        <v>85</v>
      </c>
      <c r="AY182" s="17" t="s">
        <v>145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</v>
      </c>
      <c r="BK182" s="197">
        <f>ROUND(I182*H182,0)</f>
        <v>0</v>
      </c>
      <c r="BL182" s="17" t="s">
        <v>190</v>
      </c>
      <c r="BM182" s="196" t="s">
        <v>228</v>
      </c>
    </row>
    <row r="183" spans="1:65" s="2" customFormat="1" ht="11.25">
      <c r="A183" s="34"/>
      <c r="B183" s="35"/>
      <c r="C183" s="36"/>
      <c r="D183" s="198" t="s">
        <v>153</v>
      </c>
      <c r="E183" s="36"/>
      <c r="F183" s="199" t="s">
        <v>1156</v>
      </c>
      <c r="G183" s="36"/>
      <c r="H183" s="36"/>
      <c r="I183" s="200"/>
      <c r="J183" s="36"/>
      <c r="K183" s="36"/>
      <c r="L183" s="39"/>
      <c r="M183" s="201"/>
      <c r="N183" s="202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153</v>
      </c>
      <c r="AU183" s="17" t="s">
        <v>85</v>
      </c>
    </row>
    <row r="184" spans="1:65" s="13" customFormat="1" ht="11.25">
      <c r="B184" s="212"/>
      <c r="C184" s="213"/>
      <c r="D184" s="198" t="s">
        <v>167</v>
      </c>
      <c r="E184" s="214" t="s">
        <v>1</v>
      </c>
      <c r="F184" s="215" t="s">
        <v>1157</v>
      </c>
      <c r="G184" s="213"/>
      <c r="H184" s="216">
        <v>5.68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167</v>
      </c>
      <c r="AU184" s="222" t="s">
        <v>85</v>
      </c>
      <c r="AV184" s="13" t="s">
        <v>85</v>
      </c>
      <c r="AW184" s="13" t="s">
        <v>32</v>
      </c>
      <c r="AX184" s="13" t="s">
        <v>76</v>
      </c>
      <c r="AY184" s="222" t="s">
        <v>145</v>
      </c>
    </row>
    <row r="185" spans="1:65" s="14" customFormat="1" ht="11.25">
      <c r="B185" s="223"/>
      <c r="C185" s="224"/>
      <c r="D185" s="198" t="s">
        <v>167</v>
      </c>
      <c r="E185" s="225" t="s">
        <v>1</v>
      </c>
      <c r="F185" s="226" t="s">
        <v>169</v>
      </c>
      <c r="G185" s="224"/>
      <c r="H185" s="227">
        <v>5.68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167</v>
      </c>
      <c r="AU185" s="233" t="s">
        <v>85</v>
      </c>
      <c r="AV185" s="14" t="s">
        <v>152</v>
      </c>
      <c r="AW185" s="14" t="s">
        <v>32</v>
      </c>
      <c r="AX185" s="14" t="s">
        <v>8</v>
      </c>
      <c r="AY185" s="233" t="s">
        <v>145</v>
      </c>
    </row>
    <row r="186" spans="1:65" s="12" customFormat="1" ht="22.9" customHeight="1">
      <c r="B186" s="170"/>
      <c r="C186" s="171"/>
      <c r="D186" s="172" t="s">
        <v>75</v>
      </c>
      <c r="E186" s="184" t="s">
        <v>1158</v>
      </c>
      <c r="F186" s="184" t="s">
        <v>1159</v>
      </c>
      <c r="G186" s="171"/>
      <c r="H186" s="171"/>
      <c r="I186" s="174"/>
      <c r="J186" s="185">
        <f>BK186</f>
        <v>0</v>
      </c>
      <c r="K186" s="171"/>
      <c r="L186" s="176"/>
      <c r="M186" s="177"/>
      <c r="N186" s="178"/>
      <c r="O186" s="178"/>
      <c r="P186" s="179">
        <f>SUM(P187:P192)</f>
        <v>0</v>
      </c>
      <c r="Q186" s="178"/>
      <c r="R186" s="179">
        <f>SUM(R187:R192)</f>
        <v>0</v>
      </c>
      <c r="S186" s="178"/>
      <c r="T186" s="180">
        <f>SUM(T187:T192)</f>
        <v>0</v>
      </c>
      <c r="AR186" s="181" t="s">
        <v>85</v>
      </c>
      <c r="AT186" s="182" t="s">
        <v>75</v>
      </c>
      <c r="AU186" s="182" t="s">
        <v>8</v>
      </c>
      <c r="AY186" s="181" t="s">
        <v>145</v>
      </c>
      <c r="BK186" s="183">
        <f>SUM(BK187:BK192)</f>
        <v>0</v>
      </c>
    </row>
    <row r="187" spans="1:65" s="2" customFormat="1" ht="24.2" customHeight="1">
      <c r="A187" s="34"/>
      <c r="B187" s="35"/>
      <c r="C187" s="186" t="s">
        <v>194</v>
      </c>
      <c r="D187" s="186" t="s">
        <v>148</v>
      </c>
      <c r="E187" s="187" t="s">
        <v>1160</v>
      </c>
      <c r="F187" s="188" t="s">
        <v>1161</v>
      </c>
      <c r="G187" s="189" t="s">
        <v>165</v>
      </c>
      <c r="H187" s="190">
        <v>184.54</v>
      </c>
      <c r="I187" s="191"/>
      <c r="J187" s="190">
        <f>ROUND(I187*H187,0)</f>
        <v>0</v>
      </c>
      <c r="K187" s="188" t="s">
        <v>176</v>
      </c>
      <c r="L187" s="39"/>
      <c r="M187" s="192" t="s">
        <v>1</v>
      </c>
      <c r="N187" s="193" t="s">
        <v>41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190</v>
      </c>
      <c r="AT187" s="196" t="s">
        <v>148</v>
      </c>
      <c r="AU187" s="196" t="s">
        <v>85</v>
      </c>
      <c r="AY187" s="17" t="s">
        <v>145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</v>
      </c>
      <c r="BK187" s="197">
        <f>ROUND(I187*H187,0)</f>
        <v>0</v>
      </c>
      <c r="BL187" s="17" t="s">
        <v>190</v>
      </c>
      <c r="BM187" s="196" t="s">
        <v>232</v>
      </c>
    </row>
    <row r="188" spans="1:65" s="2" customFormat="1" ht="19.5">
      <c r="A188" s="34"/>
      <c r="B188" s="35"/>
      <c r="C188" s="36"/>
      <c r="D188" s="198" t="s">
        <v>153</v>
      </c>
      <c r="E188" s="36"/>
      <c r="F188" s="199" t="s">
        <v>1162</v>
      </c>
      <c r="G188" s="36"/>
      <c r="H188" s="36"/>
      <c r="I188" s="200"/>
      <c r="J188" s="36"/>
      <c r="K188" s="36"/>
      <c r="L188" s="39"/>
      <c r="M188" s="201"/>
      <c r="N188" s="202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153</v>
      </c>
      <c r="AU188" s="17" t="s">
        <v>85</v>
      </c>
    </row>
    <row r="189" spans="1:65" s="13" customFormat="1" ht="11.25">
      <c r="B189" s="212"/>
      <c r="C189" s="213"/>
      <c r="D189" s="198" t="s">
        <v>167</v>
      </c>
      <c r="E189" s="214" t="s">
        <v>1</v>
      </c>
      <c r="F189" s="215" t="s">
        <v>1163</v>
      </c>
      <c r="G189" s="213"/>
      <c r="H189" s="216">
        <v>184.54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167</v>
      </c>
      <c r="AU189" s="222" t="s">
        <v>85</v>
      </c>
      <c r="AV189" s="13" t="s">
        <v>85</v>
      </c>
      <c r="AW189" s="13" t="s">
        <v>32</v>
      </c>
      <c r="AX189" s="13" t="s">
        <v>76</v>
      </c>
      <c r="AY189" s="222" t="s">
        <v>145</v>
      </c>
    </row>
    <row r="190" spans="1:65" s="14" customFormat="1" ht="11.25">
      <c r="B190" s="223"/>
      <c r="C190" s="224"/>
      <c r="D190" s="198" t="s">
        <v>167</v>
      </c>
      <c r="E190" s="225" t="s">
        <v>1</v>
      </c>
      <c r="F190" s="226" t="s">
        <v>169</v>
      </c>
      <c r="G190" s="224"/>
      <c r="H190" s="227">
        <v>184.54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167</v>
      </c>
      <c r="AU190" s="233" t="s">
        <v>85</v>
      </c>
      <c r="AV190" s="14" t="s">
        <v>152</v>
      </c>
      <c r="AW190" s="14" t="s">
        <v>32</v>
      </c>
      <c r="AX190" s="14" t="s">
        <v>8</v>
      </c>
      <c r="AY190" s="233" t="s">
        <v>145</v>
      </c>
    </row>
    <row r="191" spans="1:65" s="2" customFormat="1" ht="24.2" customHeight="1">
      <c r="A191" s="34"/>
      <c r="B191" s="35"/>
      <c r="C191" s="186" t="s">
        <v>242</v>
      </c>
      <c r="D191" s="186" t="s">
        <v>148</v>
      </c>
      <c r="E191" s="187" t="s">
        <v>1164</v>
      </c>
      <c r="F191" s="188" t="s">
        <v>1165</v>
      </c>
      <c r="G191" s="189" t="s">
        <v>165</v>
      </c>
      <c r="H191" s="190">
        <v>184.54</v>
      </c>
      <c r="I191" s="191"/>
      <c r="J191" s="190">
        <f>ROUND(I191*H191,0)</f>
        <v>0</v>
      </c>
      <c r="K191" s="188" t="s">
        <v>176</v>
      </c>
      <c r="L191" s="39"/>
      <c r="M191" s="192" t="s">
        <v>1</v>
      </c>
      <c r="N191" s="193" t="s">
        <v>41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190</v>
      </c>
      <c r="AT191" s="196" t="s">
        <v>148</v>
      </c>
      <c r="AU191" s="196" t="s">
        <v>85</v>
      </c>
      <c r="AY191" s="17" t="s">
        <v>145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</v>
      </c>
      <c r="BK191" s="197">
        <f>ROUND(I191*H191,0)</f>
        <v>0</v>
      </c>
      <c r="BL191" s="17" t="s">
        <v>190</v>
      </c>
      <c r="BM191" s="196" t="s">
        <v>236</v>
      </c>
    </row>
    <row r="192" spans="1:65" s="2" customFormat="1" ht="19.5">
      <c r="A192" s="34"/>
      <c r="B192" s="35"/>
      <c r="C192" s="36"/>
      <c r="D192" s="198" t="s">
        <v>153</v>
      </c>
      <c r="E192" s="36"/>
      <c r="F192" s="199" t="s">
        <v>1166</v>
      </c>
      <c r="G192" s="36"/>
      <c r="H192" s="36"/>
      <c r="I192" s="200"/>
      <c r="J192" s="36"/>
      <c r="K192" s="36"/>
      <c r="L192" s="39"/>
      <c r="M192" s="234"/>
      <c r="N192" s="235"/>
      <c r="O192" s="236"/>
      <c r="P192" s="236"/>
      <c r="Q192" s="236"/>
      <c r="R192" s="236"/>
      <c r="S192" s="236"/>
      <c r="T192" s="237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153</v>
      </c>
      <c r="AU192" s="17" t="s">
        <v>85</v>
      </c>
    </row>
    <row r="193" spans="1:31" s="2" customFormat="1" ht="6.95" customHeight="1">
      <c r="A193" s="3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39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algorithmName="SHA-512" hashValue="ppkYpxllIuiP7X/UPoQ7t2qMYI2W3klTQkqD0ihpDjJRQ4RmbcbEFyad+nAQZTRBSG3KcaDaSzroFA53sehHMw==" saltValue="HT5cU5WItpGQjx3ZxhDEhWqMMy4Rnf4YJpK/cmF5sEQ82FY+nAyxivtArhat4nz4UP9BbFh9dapB8q3/MGVzMg==" spinCount="100000" sheet="1" objects="1" scenarios="1" formatColumns="0" formatRows="0" autoFilter="0"/>
  <autoFilter ref="C124:K19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1167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ROUND((SUM(BE127:BE408)),  2)</f>
        <v>0</v>
      </c>
      <c r="G33" s="34"/>
      <c r="H33" s="34"/>
      <c r="I33" s="124">
        <v>0.21</v>
      </c>
      <c r="J33" s="123">
        <f>ROUND(((SUM(BE127:BE408))*I33),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ROUND((SUM(BF127:BF408)),  2)</f>
        <v>0</v>
      </c>
      <c r="G34" s="34"/>
      <c r="H34" s="34"/>
      <c r="I34" s="124">
        <v>0.15</v>
      </c>
      <c r="J34" s="123">
        <f>ROUND(((SUM(BF127:BF408))*I34),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ROUND((SUM(BG127:BG408)),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ROUND((SUM(BH127:BH408)),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ROUND((SUM(BI127:BI408)),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253 - SO 253 Objekt 3021-...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7"/>
      <c r="C97" s="148"/>
      <c r="D97" s="149" t="s">
        <v>1168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1169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116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118</v>
      </c>
      <c r="E100" s="150"/>
      <c r="F100" s="150"/>
      <c r="G100" s="150"/>
      <c r="H100" s="150"/>
      <c r="I100" s="150"/>
      <c r="J100" s="151">
        <f>J145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1170</v>
      </c>
      <c r="E101" s="156"/>
      <c r="F101" s="156"/>
      <c r="G101" s="156"/>
      <c r="H101" s="156"/>
      <c r="I101" s="156"/>
      <c r="J101" s="157">
        <f>J146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1171</v>
      </c>
      <c r="E102" s="156"/>
      <c r="F102" s="156"/>
      <c r="G102" s="156"/>
      <c r="H102" s="156"/>
      <c r="I102" s="156"/>
      <c r="J102" s="157">
        <f>J151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1172</v>
      </c>
      <c r="E103" s="156"/>
      <c r="F103" s="156"/>
      <c r="G103" s="156"/>
      <c r="H103" s="156"/>
      <c r="I103" s="156"/>
      <c r="J103" s="157">
        <f>J190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123</v>
      </c>
      <c r="E104" s="156"/>
      <c r="F104" s="156"/>
      <c r="G104" s="156"/>
      <c r="H104" s="156"/>
      <c r="I104" s="156"/>
      <c r="J104" s="157">
        <f>J251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124</v>
      </c>
      <c r="E105" s="156"/>
      <c r="F105" s="156"/>
      <c r="G105" s="156"/>
      <c r="H105" s="156"/>
      <c r="I105" s="156"/>
      <c r="J105" s="157">
        <f>J300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126</v>
      </c>
      <c r="E106" s="156"/>
      <c r="F106" s="156"/>
      <c r="G106" s="156"/>
      <c r="H106" s="156"/>
      <c r="I106" s="156"/>
      <c r="J106" s="157">
        <f>J333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1173</v>
      </c>
      <c r="E107" s="156"/>
      <c r="F107" s="156"/>
      <c r="G107" s="156"/>
      <c r="H107" s="156"/>
      <c r="I107" s="156"/>
      <c r="J107" s="157">
        <f>J356</f>
        <v>0</v>
      </c>
      <c r="K107" s="154"/>
      <c r="L107" s="158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130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26.25" customHeight="1">
      <c r="A117" s="34"/>
      <c r="B117" s="35"/>
      <c r="C117" s="36"/>
      <c r="D117" s="36"/>
      <c r="E117" s="299" t="str">
        <f>E7</f>
        <v>7920-20 - 7920 - 20 Dubina u Ostravy stavební úpravy bytových domů Dr. Šavrdy, vchod 3021-9 (zadání)</v>
      </c>
      <c r="F117" s="300"/>
      <c r="G117" s="300"/>
      <c r="H117" s="300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105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51" t="str">
        <f>E9</f>
        <v>253 - SO 253 Objekt 3021-...</v>
      </c>
      <c r="F119" s="301"/>
      <c r="G119" s="301"/>
      <c r="H119" s="301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21</v>
      </c>
      <c r="D121" s="36"/>
      <c r="E121" s="36"/>
      <c r="F121" s="27" t="str">
        <f>F12</f>
        <v xml:space="preserve"> </v>
      </c>
      <c r="G121" s="36"/>
      <c r="H121" s="36"/>
      <c r="I121" s="29" t="s">
        <v>23</v>
      </c>
      <c r="J121" s="66" t="str">
        <f>IF(J12="","",J12)</f>
        <v>11. 10. 2022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E15</f>
        <v xml:space="preserve"> </v>
      </c>
      <c r="G123" s="36"/>
      <c r="H123" s="36"/>
      <c r="I123" s="29" t="s">
        <v>33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IF(E18="","",E18)</f>
        <v>Vyplň údaj</v>
      </c>
      <c r="G124" s="36"/>
      <c r="H124" s="36"/>
      <c r="I124" s="29" t="s">
        <v>34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9"/>
      <c r="B126" s="160"/>
      <c r="C126" s="161" t="s">
        <v>131</v>
      </c>
      <c r="D126" s="162" t="s">
        <v>61</v>
      </c>
      <c r="E126" s="162" t="s">
        <v>57</v>
      </c>
      <c r="F126" s="162" t="s">
        <v>58</v>
      </c>
      <c r="G126" s="162" t="s">
        <v>132</v>
      </c>
      <c r="H126" s="162" t="s">
        <v>133</v>
      </c>
      <c r="I126" s="162" t="s">
        <v>134</v>
      </c>
      <c r="J126" s="162" t="s">
        <v>109</v>
      </c>
      <c r="K126" s="163" t="s">
        <v>135</v>
      </c>
      <c r="L126" s="164"/>
      <c r="M126" s="75" t="s">
        <v>1</v>
      </c>
      <c r="N126" s="76" t="s">
        <v>40</v>
      </c>
      <c r="O126" s="76" t="s">
        <v>136</v>
      </c>
      <c r="P126" s="76" t="s">
        <v>137</v>
      </c>
      <c r="Q126" s="76" t="s">
        <v>138</v>
      </c>
      <c r="R126" s="76" t="s">
        <v>139</v>
      </c>
      <c r="S126" s="76" t="s">
        <v>140</v>
      </c>
      <c r="T126" s="77" t="s">
        <v>141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142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P128+P145</f>
        <v>0</v>
      </c>
      <c r="Q127" s="79"/>
      <c r="R127" s="167">
        <f>R128+R145</f>
        <v>0</v>
      </c>
      <c r="S127" s="79"/>
      <c r="T127" s="168">
        <f>T128+T145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75</v>
      </c>
      <c r="AU127" s="17" t="s">
        <v>111</v>
      </c>
      <c r="BK127" s="169">
        <f>BK128+BK145</f>
        <v>0</v>
      </c>
    </row>
    <row r="128" spans="1:63" s="12" customFormat="1" ht="25.9" customHeight="1">
      <c r="B128" s="170"/>
      <c r="C128" s="171"/>
      <c r="D128" s="172" t="s">
        <v>75</v>
      </c>
      <c r="E128" s="173" t="s">
        <v>143</v>
      </c>
      <c r="F128" s="173" t="s">
        <v>143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P129+P132</f>
        <v>0</v>
      </c>
      <c r="Q128" s="178"/>
      <c r="R128" s="179">
        <f>R129+R132</f>
        <v>0</v>
      </c>
      <c r="S128" s="178"/>
      <c r="T128" s="180">
        <f>T129+T132</f>
        <v>0</v>
      </c>
      <c r="AR128" s="181" t="s">
        <v>8</v>
      </c>
      <c r="AT128" s="182" t="s">
        <v>75</v>
      </c>
      <c r="AU128" s="182" t="s">
        <v>76</v>
      </c>
      <c r="AY128" s="181" t="s">
        <v>145</v>
      </c>
      <c r="BK128" s="183">
        <f>BK129+BK132</f>
        <v>0</v>
      </c>
    </row>
    <row r="129" spans="1:65" s="12" customFormat="1" ht="22.9" customHeight="1">
      <c r="B129" s="170"/>
      <c r="C129" s="171"/>
      <c r="D129" s="172" t="s">
        <v>75</v>
      </c>
      <c r="E129" s="184" t="s">
        <v>1174</v>
      </c>
      <c r="F129" s="184" t="s">
        <v>1175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SUM(P130:P131)</f>
        <v>0</v>
      </c>
      <c r="Q129" s="178"/>
      <c r="R129" s="179">
        <f>SUM(R130:R131)</f>
        <v>0</v>
      </c>
      <c r="S129" s="178"/>
      <c r="T129" s="180">
        <f>SUM(T130:T131)</f>
        <v>0</v>
      </c>
      <c r="AR129" s="181" t="s">
        <v>8</v>
      </c>
      <c r="AT129" s="182" t="s">
        <v>75</v>
      </c>
      <c r="AU129" s="182" t="s">
        <v>8</v>
      </c>
      <c r="AY129" s="181" t="s">
        <v>145</v>
      </c>
      <c r="BK129" s="183">
        <f>SUM(BK130:BK131)</f>
        <v>0</v>
      </c>
    </row>
    <row r="130" spans="1:65" s="2" customFormat="1" ht="33" customHeight="1">
      <c r="A130" s="34"/>
      <c r="B130" s="35"/>
      <c r="C130" s="186" t="s">
        <v>8</v>
      </c>
      <c r="D130" s="186" t="s">
        <v>148</v>
      </c>
      <c r="E130" s="187" t="s">
        <v>1176</v>
      </c>
      <c r="F130" s="188" t="s">
        <v>1177</v>
      </c>
      <c r="G130" s="189" t="s">
        <v>1178</v>
      </c>
      <c r="H130" s="190">
        <v>1</v>
      </c>
      <c r="I130" s="191"/>
      <c r="J130" s="190">
        <f>ROUND(I130*H130,0)</f>
        <v>0</v>
      </c>
      <c r="K130" s="188" t="s">
        <v>1</v>
      </c>
      <c r="L130" s="39"/>
      <c r="M130" s="192" t="s">
        <v>1</v>
      </c>
      <c r="N130" s="193" t="s">
        <v>41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152</v>
      </c>
      <c r="AT130" s="196" t="s">
        <v>148</v>
      </c>
      <c r="AU130" s="196" t="s">
        <v>85</v>
      </c>
      <c r="AY130" s="17" t="s">
        <v>145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</v>
      </c>
      <c r="BK130" s="197">
        <f>ROUND(I130*H130,0)</f>
        <v>0</v>
      </c>
      <c r="BL130" s="17" t="s">
        <v>152</v>
      </c>
      <c r="BM130" s="196" t="s">
        <v>85</v>
      </c>
    </row>
    <row r="131" spans="1:65" s="2" customFormat="1" ht="19.5">
      <c r="A131" s="34"/>
      <c r="B131" s="35"/>
      <c r="C131" s="36"/>
      <c r="D131" s="198" t="s">
        <v>153</v>
      </c>
      <c r="E131" s="36"/>
      <c r="F131" s="199" t="s">
        <v>1177</v>
      </c>
      <c r="G131" s="36"/>
      <c r="H131" s="36"/>
      <c r="I131" s="200"/>
      <c r="J131" s="36"/>
      <c r="K131" s="36"/>
      <c r="L131" s="39"/>
      <c r="M131" s="201"/>
      <c r="N131" s="202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85</v>
      </c>
    </row>
    <row r="132" spans="1:65" s="12" customFormat="1" ht="22.9" customHeight="1">
      <c r="B132" s="170"/>
      <c r="C132" s="171"/>
      <c r="D132" s="172" t="s">
        <v>75</v>
      </c>
      <c r="E132" s="184" t="s">
        <v>437</v>
      </c>
      <c r="F132" s="184" t="s">
        <v>438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SUM(P133:P144)</f>
        <v>0</v>
      </c>
      <c r="Q132" s="178"/>
      <c r="R132" s="179">
        <f>SUM(R133:R144)</f>
        <v>0</v>
      </c>
      <c r="S132" s="178"/>
      <c r="T132" s="180">
        <f>SUM(T133:T144)</f>
        <v>0</v>
      </c>
      <c r="AR132" s="181" t="s">
        <v>8</v>
      </c>
      <c r="AT132" s="182" t="s">
        <v>75</v>
      </c>
      <c r="AU132" s="182" t="s">
        <v>8</v>
      </c>
      <c r="AY132" s="181" t="s">
        <v>145</v>
      </c>
      <c r="BK132" s="183">
        <f>SUM(BK133:BK144)</f>
        <v>0</v>
      </c>
    </row>
    <row r="133" spans="1:65" s="2" customFormat="1" ht="16.5" customHeight="1">
      <c r="A133" s="34"/>
      <c r="B133" s="35"/>
      <c r="C133" s="186" t="s">
        <v>85</v>
      </c>
      <c r="D133" s="186" t="s">
        <v>148</v>
      </c>
      <c r="E133" s="187" t="s">
        <v>439</v>
      </c>
      <c r="F133" s="188" t="s">
        <v>440</v>
      </c>
      <c r="G133" s="189" t="s">
        <v>441</v>
      </c>
      <c r="H133" s="190">
        <v>10.38</v>
      </c>
      <c r="I133" s="191"/>
      <c r="J133" s="190">
        <f>ROUND(I133*H133,0)</f>
        <v>0</v>
      </c>
      <c r="K133" s="188" t="s">
        <v>176</v>
      </c>
      <c r="L133" s="39"/>
      <c r="M133" s="192" t="s">
        <v>1</v>
      </c>
      <c r="N133" s="193" t="s">
        <v>41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152</v>
      </c>
      <c r="AT133" s="196" t="s">
        <v>148</v>
      </c>
      <c r="AU133" s="196" t="s">
        <v>85</v>
      </c>
      <c r="AY133" s="17" t="s">
        <v>145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</v>
      </c>
      <c r="BK133" s="197">
        <f>ROUND(I133*H133,0)</f>
        <v>0</v>
      </c>
      <c r="BL133" s="17" t="s">
        <v>152</v>
      </c>
      <c r="BM133" s="196" t="s">
        <v>152</v>
      </c>
    </row>
    <row r="134" spans="1:65" s="2" customFormat="1" ht="19.5">
      <c r="A134" s="34"/>
      <c r="B134" s="35"/>
      <c r="C134" s="36"/>
      <c r="D134" s="198" t="s">
        <v>153</v>
      </c>
      <c r="E134" s="36"/>
      <c r="F134" s="199" t="s">
        <v>443</v>
      </c>
      <c r="G134" s="36"/>
      <c r="H134" s="36"/>
      <c r="I134" s="200"/>
      <c r="J134" s="36"/>
      <c r="K134" s="36"/>
      <c r="L134" s="39"/>
      <c r="M134" s="201"/>
      <c r="N134" s="202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153</v>
      </c>
      <c r="AU134" s="17" t="s">
        <v>85</v>
      </c>
    </row>
    <row r="135" spans="1:65" s="2" customFormat="1" ht="24.2" customHeight="1">
      <c r="A135" s="34"/>
      <c r="B135" s="35"/>
      <c r="C135" s="186" t="s">
        <v>146</v>
      </c>
      <c r="D135" s="186" t="s">
        <v>148</v>
      </c>
      <c r="E135" s="187" t="s">
        <v>445</v>
      </c>
      <c r="F135" s="188" t="s">
        <v>446</v>
      </c>
      <c r="G135" s="189" t="s">
        <v>441</v>
      </c>
      <c r="H135" s="190">
        <v>10.38</v>
      </c>
      <c r="I135" s="191"/>
      <c r="J135" s="190">
        <f>ROUND(I135*H135,0)</f>
        <v>0</v>
      </c>
      <c r="K135" s="188" t="s">
        <v>176</v>
      </c>
      <c r="L135" s="39"/>
      <c r="M135" s="192" t="s">
        <v>1</v>
      </c>
      <c r="N135" s="193" t="s">
        <v>41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152</v>
      </c>
      <c r="AT135" s="196" t="s">
        <v>148</v>
      </c>
      <c r="AU135" s="196" t="s">
        <v>85</v>
      </c>
      <c r="AY135" s="17" t="s">
        <v>145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</v>
      </c>
      <c r="BK135" s="197">
        <f>ROUND(I135*H135,0)</f>
        <v>0</v>
      </c>
      <c r="BL135" s="17" t="s">
        <v>152</v>
      </c>
      <c r="BM135" s="196" t="s">
        <v>160</v>
      </c>
    </row>
    <row r="136" spans="1:65" s="2" customFormat="1" ht="19.5">
      <c r="A136" s="34"/>
      <c r="B136" s="35"/>
      <c r="C136" s="36"/>
      <c r="D136" s="198" t="s">
        <v>153</v>
      </c>
      <c r="E136" s="36"/>
      <c r="F136" s="199" t="s">
        <v>448</v>
      </c>
      <c r="G136" s="36"/>
      <c r="H136" s="36"/>
      <c r="I136" s="200"/>
      <c r="J136" s="36"/>
      <c r="K136" s="36"/>
      <c r="L136" s="39"/>
      <c r="M136" s="201"/>
      <c r="N136" s="202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153</v>
      </c>
      <c r="AU136" s="17" t="s">
        <v>85</v>
      </c>
    </row>
    <row r="137" spans="1:65" s="2" customFormat="1" ht="24.2" customHeight="1">
      <c r="A137" s="34"/>
      <c r="B137" s="35"/>
      <c r="C137" s="186" t="s">
        <v>152</v>
      </c>
      <c r="D137" s="186" t="s">
        <v>148</v>
      </c>
      <c r="E137" s="187" t="s">
        <v>449</v>
      </c>
      <c r="F137" s="188" t="s">
        <v>450</v>
      </c>
      <c r="G137" s="189" t="s">
        <v>441</v>
      </c>
      <c r="H137" s="190">
        <v>10.38</v>
      </c>
      <c r="I137" s="191"/>
      <c r="J137" s="190">
        <f>ROUND(I137*H137,0)</f>
        <v>0</v>
      </c>
      <c r="K137" s="188" t="s">
        <v>176</v>
      </c>
      <c r="L137" s="39"/>
      <c r="M137" s="192" t="s">
        <v>1</v>
      </c>
      <c r="N137" s="193" t="s">
        <v>41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152</v>
      </c>
      <c r="AT137" s="196" t="s">
        <v>148</v>
      </c>
      <c r="AU137" s="196" t="s">
        <v>85</v>
      </c>
      <c r="AY137" s="17" t="s">
        <v>145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</v>
      </c>
      <c r="BK137" s="197">
        <f>ROUND(I137*H137,0)</f>
        <v>0</v>
      </c>
      <c r="BL137" s="17" t="s">
        <v>152</v>
      </c>
      <c r="BM137" s="196" t="s">
        <v>159</v>
      </c>
    </row>
    <row r="138" spans="1:65" s="2" customFormat="1" ht="19.5">
      <c r="A138" s="34"/>
      <c r="B138" s="35"/>
      <c r="C138" s="36"/>
      <c r="D138" s="198" t="s">
        <v>153</v>
      </c>
      <c r="E138" s="36"/>
      <c r="F138" s="199" t="s">
        <v>452</v>
      </c>
      <c r="G138" s="36"/>
      <c r="H138" s="36"/>
      <c r="I138" s="200"/>
      <c r="J138" s="36"/>
      <c r="K138" s="36"/>
      <c r="L138" s="39"/>
      <c r="M138" s="201"/>
      <c r="N138" s="202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153</v>
      </c>
      <c r="AU138" s="17" t="s">
        <v>85</v>
      </c>
    </row>
    <row r="139" spans="1:65" s="2" customFormat="1" ht="24.2" customHeight="1">
      <c r="A139" s="34"/>
      <c r="B139" s="35"/>
      <c r="C139" s="186" t="s">
        <v>182</v>
      </c>
      <c r="D139" s="186" t="s">
        <v>148</v>
      </c>
      <c r="E139" s="187" t="s">
        <v>454</v>
      </c>
      <c r="F139" s="188" t="s">
        <v>455</v>
      </c>
      <c r="G139" s="189" t="s">
        <v>441</v>
      </c>
      <c r="H139" s="190">
        <v>93.39</v>
      </c>
      <c r="I139" s="191"/>
      <c r="J139" s="190">
        <f>ROUND(I139*H139,0)</f>
        <v>0</v>
      </c>
      <c r="K139" s="188" t="s">
        <v>176</v>
      </c>
      <c r="L139" s="39"/>
      <c r="M139" s="192" t="s">
        <v>1</v>
      </c>
      <c r="N139" s="193" t="s">
        <v>41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152</v>
      </c>
      <c r="AT139" s="196" t="s">
        <v>148</v>
      </c>
      <c r="AU139" s="196" t="s">
        <v>85</v>
      </c>
      <c r="AY139" s="17" t="s">
        <v>145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</v>
      </c>
      <c r="BK139" s="197">
        <f>ROUND(I139*H139,0)</f>
        <v>0</v>
      </c>
      <c r="BL139" s="17" t="s">
        <v>152</v>
      </c>
      <c r="BM139" s="196" t="s">
        <v>25</v>
      </c>
    </row>
    <row r="140" spans="1:65" s="2" customFormat="1" ht="29.25">
      <c r="A140" s="34"/>
      <c r="B140" s="35"/>
      <c r="C140" s="36"/>
      <c r="D140" s="198" t="s">
        <v>153</v>
      </c>
      <c r="E140" s="36"/>
      <c r="F140" s="199" t="s">
        <v>457</v>
      </c>
      <c r="G140" s="36"/>
      <c r="H140" s="36"/>
      <c r="I140" s="200"/>
      <c r="J140" s="36"/>
      <c r="K140" s="36"/>
      <c r="L140" s="39"/>
      <c r="M140" s="201"/>
      <c r="N140" s="202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153</v>
      </c>
      <c r="AU140" s="17" t="s">
        <v>85</v>
      </c>
    </row>
    <row r="141" spans="1:65" s="13" customFormat="1" ht="11.25">
      <c r="B141" s="212"/>
      <c r="C141" s="213"/>
      <c r="D141" s="198" t="s">
        <v>167</v>
      </c>
      <c r="E141" s="214" t="s">
        <v>1</v>
      </c>
      <c r="F141" s="215" t="s">
        <v>1179</v>
      </c>
      <c r="G141" s="213"/>
      <c r="H141" s="216">
        <v>93.39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167</v>
      </c>
      <c r="AU141" s="222" t="s">
        <v>85</v>
      </c>
      <c r="AV141" s="13" t="s">
        <v>85</v>
      </c>
      <c r="AW141" s="13" t="s">
        <v>32</v>
      </c>
      <c r="AX141" s="13" t="s">
        <v>76</v>
      </c>
      <c r="AY141" s="222" t="s">
        <v>145</v>
      </c>
    </row>
    <row r="142" spans="1:65" s="14" customFormat="1" ht="11.25">
      <c r="B142" s="223"/>
      <c r="C142" s="224"/>
      <c r="D142" s="198" t="s">
        <v>167</v>
      </c>
      <c r="E142" s="225" t="s">
        <v>1</v>
      </c>
      <c r="F142" s="226" t="s">
        <v>169</v>
      </c>
      <c r="G142" s="224"/>
      <c r="H142" s="227">
        <v>93.39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167</v>
      </c>
      <c r="AU142" s="233" t="s">
        <v>85</v>
      </c>
      <c r="AV142" s="14" t="s">
        <v>152</v>
      </c>
      <c r="AW142" s="14" t="s">
        <v>32</v>
      </c>
      <c r="AX142" s="14" t="s">
        <v>8</v>
      </c>
      <c r="AY142" s="233" t="s">
        <v>145</v>
      </c>
    </row>
    <row r="143" spans="1:65" s="2" customFormat="1" ht="33" customHeight="1">
      <c r="A143" s="34"/>
      <c r="B143" s="35"/>
      <c r="C143" s="186" t="s">
        <v>160</v>
      </c>
      <c r="D143" s="186" t="s">
        <v>148</v>
      </c>
      <c r="E143" s="187" t="s">
        <v>459</v>
      </c>
      <c r="F143" s="188" t="s">
        <v>460</v>
      </c>
      <c r="G143" s="189" t="s">
        <v>441</v>
      </c>
      <c r="H143" s="190">
        <v>10.38</v>
      </c>
      <c r="I143" s="191"/>
      <c r="J143" s="190">
        <f>ROUND(I143*H143,0)</f>
        <v>0</v>
      </c>
      <c r="K143" s="188" t="s">
        <v>176</v>
      </c>
      <c r="L143" s="39"/>
      <c r="M143" s="192" t="s">
        <v>1</v>
      </c>
      <c r="N143" s="193" t="s">
        <v>41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152</v>
      </c>
      <c r="AT143" s="196" t="s">
        <v>148</v>
      </c>
      <c r="AU143" s="196" t="s">
        <v>85</v>
      </c>
      <c r="AY143" s="17" t="s">
        <v>145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</v>
      </c>
      <c r="BK143" s="197">
        <f>ROUND(I143*H143,0)</f>
        <v>0</v>
      </c>
      <c r="BL143" s="17" t="s">
        <v>152</v>
      </c>
      <c r="BM143" s="196" t="s">
        <v>180</v>
      </c>
    </row>
    <row r="144" spans="1:65" s="2" customFormat="1" ht="29.25">
      <c r="A144" s="34"/>
      <c r="B144" s="35"/>
      <c r="C144" s="36"/>
      <c r="D144" s="198" t="s">
        <v>153</v>
      </c>
      <c r="E144" s="36"/>
      <c r="F144" s="199" t="s">
        <v>462</v>
      </c>
      <c r="G144" s="36"/>
      <c r="H144" s="36"/>
      <c r="I144" s="200"/>
      <c r="J144" s="36"/>
      <c r="K144" s="36"/>
      <c r="L144" s="39"/>
      <c r="M144" s="201"/>
      <c r="N144" s="202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153</v>
      </c>
      <c r="AU144" s="17" t="s">
        <v>85</v>
      </c>
    </row>
    <row r="145" spans="1:65" s="12" customFormat="1" ht="25.9" customHeight="1">
      <c r="B145" s="170"/>
      <c r="C145" s="171"/>
      <c r="D145" s="172" t="s">
        <v>75</v>
      </c>
      <c r="E145" s="173" t="s">
        <v>470</v>
      </c>
      <c r="F145" s="173" t="s">
        <v>471</v>
      </c>
      <c r="G145" s="171"/>
      <c r="H145" s="171"/>
      <c r="I145" s="174"/>
      <c r="J145" s="175">
        <f>BK145</f>
        <v>0</v>
      </c>
      <c r="K145" s="171"/>
      <c r="L145" s="176"/>
      <c r="M145" s="177"/>
      <c r="N145" s="178"/>
      <c r="O145" s="178"/>
      <c r="P145" s="179">
        <f>P146+P151+P190+P251+P300+P333+P356</f>
        <v>0</v>
      </c>
      <c r="Q145" s="178"/>
      <c r="R145" s="179">
        <f>R146+R151+R190+R251+R300+R333+R356</f>
        <v>0</v>
      </c>
      <c r="S145" s="178"/>
      <c r="T145" s="180">
        <f>T146+T151+T190+T251+T300+T333+T356</f>
        <v>0</v>
      </c>
      <c r="AR145" s="181" t="s">
        <v>85</v>
      </c>
      <c r="AT145" s="182" t="s">
        <v>75</v>
      </c>
      <c r="AU145" s="182" t="s">
        <v>76</v>
      </c>
      <c r="AY145" s="181" t="s">
        <v>145</v>
      </c>
      <c r="BK145" s="183">
        <f>BK146+BK151+BK190+BK251+BK300+BK333+BK356</f>
        <v>0</v>
      </c>
    </row>
    <row r="146" spans="1:65" s="12" customFormat="1" ht="22.9" customHeight="1">
      <c r="B146" s="170"/>
      <c r="C146" s="171"/>
      <c r="D146" s="172" t="s">
        <v>75</v>
      </c>
      <c r="E146" s="184" t="s">
        <v>1180</v>
      </c>
      <c r="F146" s="184" t="s">
        <v>1181</v>
      </c>
      <c r="G146" s="171"/>
      <c r="H146" s="171"/>
      <c r="I146" s="174"/>
      <c r="J146" s="185">
        <f>BK146</f>
        <v>0</v>
      </c>
      <c r="K146" s="171"/>
      <c r="L146" s="176"/>
      <c r="M146" s="177"/>
      <c r="N146" s="178"/>
      <c r="O146" s="178"/>
      <c r="P146" s="179">
        <f>SUM(P147:P150)</f>
        <v>0</v>
      </c>
      <c r="Q146" s="178"/>
      <c r="R146" s="179">
        <f>SUM(R147:R150)</f>
        <v>0</v>
      </c>
      <c r="S146" s="178"/>
      <c r="T146" s="180">
        <f>SUM(T147:T150)</f>
        <v>0</v>
      </c>
      <c r="AR146" s="181" t="s">
        <v>85</v>
      </c>
      <c r="AT146" s="182" t="s">
        <v>75</v>
      </c>
      <c r="AU146" s="182" t="s">
        <v>8</v>
      </c>
      <c r="AY146" s="181" t="s">
        <v>145</v>
      </c>
      <c r="BK146" s="183">
        <f>SUM(BK147:BK150)</f>
        <v>0</v>
      </c>
    </row>
    <row r="147" spans="1:65" s="2" customFormat="1" ht="21.75" customHeight="1">
      <c r="A147" s="34"/>
      <c r="B147" s="35"/>
      <c r="C147" s="186" t="s">
        <v>191</v>
      </c>
      <c r="D147" s="186" t="s">
        <v>148</v>
      </c>
      <c r="E147" s="187" t="s">
        <v>1182</v>
      </c>
      <c r="F147" s="188" t="s">
        <v>1183</v>
      </c>
      <c r="G147" s="189" t="s">
        <v>165</v>
      </c>
      <c r="H147" s="190">
        <v>256</v>
      </c>
      <c r="I147" s="191"/>
      <c r="J147" s="190">
        <f>ROUND(I147*H147,0)</f>
        <v>0</v>
      </c>
      <c r="K147" s="188" t="s">
        <v>176</v>
      </c>
      <c r="L147" s="39"/>
      <c r="M147" s="192" t="s">
        <v>1</v>
      </c>
      <c r="N147" s="193" t="s">
        <v>41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190</v>
      </c>
      <c r="AT147" s="196" t="s">
        <v>148</v>
      </c>
      <c r="AU147" s="196" t="s">
        <v>85</v>
      </c>
      <c r="AY147" s="17" t="s">
        <v>145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</v>
      </c>
      <c r="BK147" s="197">
        <f>ROUND(I147*H147,0)</f>
        <v>0</v>
      </c>
      <c r="BL147" s="17" t="s">
        <v>190</v>
      </c>
      <c r="BM147" s="196" t="s">
        <v>185</v>
      </c>
    </row>
    <row r="148" spans="1:65" s="2" customFormat="1" ht="11.25">
      <c r="A148" s="34"/>
      <c r="B148" s="35"/>
      <c r="C148" s="36"/>
      <c r="D148" s="198" t="s">
        <v>153</v>
      </c>
      <c r="E148" s="36"/>
      <c r="F148" s="199" t="s">
        <v>1184</v>
      </c>
      <c r="G148" s="36"/>
      <c r="H148" s="36"/>
      <c r="I148" s="200"/>
      <c r="J148" s="36"/>
      <c r="K148" s="36"/>
      <c r="L148" s="39"/>
      <c r="M148" s="201"/>
      <c r="N148" s="202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153</v>
      </c>
      <c r="AU148" s="17" t="s">
        <v>85</v>
      </c>
    </row>
    <row r="149" spans="1:65" s="13" customFormat="1" ht="11.25">
      <c r="B149" s="212"/>
      <c r="C149" s="213"/>
      <c r="D149" s="198" t="s">
        <v>167</v>
      </c>
      <c r="E149" s="214" t="s">
        <v>1</v>
      </c>
      <c r="F149" s="215" t="s">
        <v>1185</v>
      </c>
      <c r="G149" s="213"/>
      <c r="H149" s="216">
        <v>256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167</v>
      </c>
      <c r="AU149" s="222" t="s">
        <v>85</v>
      </c>
      <c r="AV149" s="13" t="s">
        <v>85</v>
      </c>
      <c r="AW149" s="13" t="s">
        <v>32</v>
      </c>
      <c r="AX149" s="13" t="s">
        <v>76</v>
      </c>
      <c r="AY149" s="222" t="s">
        <v>145</v>
      </c>
    </row>
    <row r="150" spans="1:65" s="14" customFormat="1" ht="11.25">
      <c r="B150" s="223"/>
      <c r="C150" s="224"/>
      <c r="D150" s="198" t="s">
        <v>167</v>
      </c>
      <c r="E150" s="225" t="s">
        <v>1</v>
      </c>
      <c r="F150" s="226" t="s">
        <v>169</v>
      </c>
      <c r="G150" s="224"/>
      <c r="H150" s="227">
        <v>256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167</v>
      </c>
      <c r="AU150" s="233" t="s">
        <v>85</v>
      </c>
      <c r="AV150" s="14" t="s">
        <v>152</v>
      </c>
      <c r="AW150" s="14" t="s">
        <v>32</v>
      </c>
      <c r="AX150" s="14" t="s">
        <v>8</v>
      </c>
      <c r="AY150" s="233" t="s">
        <v>145</v>
      </c>
    </row>
    <row r="151" spans="1:65" s="12" customFormat="1" ht="22.9" customHeight="1">
      <c r="B151" s="170"/>
      <c r="C151" s="171"/>
      <c r="D151" s="172" t="s">
        <v>75</v>
      </c>
      <c r="E151" s="184" t="s">
        <v>528</v>
      </c>
      <c r="F151" s="184" t="s">
        <v>1186</v>
      </c>
      <c r="G151" s="171"/>
      <c r="H151" s="171"/>
      <c r="I151" s="174"/>
      <c r="J151" s="185">
        <f>BK151</f>
        <v>0</v>
      </c>
      <c r="K151" s="171"/>
      <c r="L151" s="176"/>
      <c r="M151" s="177"/>
      <c r="N151" s="178"/>
      <c r="O151" s="178"/>
      <c r="P151" s="179">
        <f>SUM(P152:P189)</f>
        <v>0</v>
      </c>
      <c r="Q151" s="178"/>
      <c r="R151" s="179">
        <f>SUM(R152:R189)</f>
        <v>0</v>
      </c>
      <c r="S151" s="178"/>
      <c r="T151" s="180">
        <f>SUM(T152:T189)</f>
        <v>0</v>
      </c>
      <c r="AR151" s="181" t="s">
        <v>8</v>
      </c>
      <c r="AT151" s="182" t="s">
        <v>75</v>
      </c>
      <c r="AU151" s="182" t="s">
        <v>8</v>
      </c>
      <c r="AY151" s="181" t="s">
        <v>145</v>
      </c>
      <c r="BK151" s="183">
        <f>SUM(BK152:BK189)</f>
        <v>0</v>
      </c>
    </row>
    <row r="152" spans="1:65" s="2" customFormat="1" ht="16.5" customHeight="1">
      <c r="A152" s="34"/>
      <c r="B152" s="35"/>
      <c r="C152" s="203" t="s">
        <v>159</v>
      </c>
      <c r="D152" s="203" t="s">
        <v>155</v>
      </c>
      <c r="E152" s="204" t="s">
        <v>1187</v>
      </c>
      <c r="F152" s="205" t="s">
        <v>1188</v>
      </c>
      <c r="G152" s="206" t="s">
        <v>151</v>
      </c>
      <c r="H152" s="207">
        <v>180</v>
      </c>
      <c r="I152" s="208"/>
      <c r="J152" s="207">
        <f>ROUND(I152*H152,0)</f>
        <v>0</v>
      </c>
      <c r="K152" s="205" t="s">
        <v>1</v>
      </c>
      <c r="L152" s="209"/>
      <c r="M152" s="210" t="s">
        <v>1</v>
      </c>
      <c r="N152" s="211" t="s">
        <v>41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159</v>
      </c>
      <c r="AT152" s="196" t="s">
        <v>155</v>
      </c>
      <c r="AU152" s="196" t="s">
        <v>85</v>
      </c>
      <c r="AY152" s="17" t="s">
        <v>145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</v>
      </c>
      <c r="BK152" s="197">
        <f>ROUND(I152*H152,0)</f>
        <v>0</v>
      </c>
      <c r="BL152" s="17" t="s">
        <v>152</v>
      </c>
      <c r="BM152" s="196" t="s">
        <v>190</v>
      </c>
    </row>
    <row r="153" spans="1:65" s="2" customFormat="1" ht="11.25">
      <c r="A153" s="34"/>
      <c r="B153" s="35"/>
      <c r="C153" s="36"/>
      <c r="D153" s="198" t="s">
        <v>153</v>
      </c>
      <c r="E153" s="36"/>
      <c r="F153" s="199" t="s">
        <v>1188</v>
      </c>
      <c r="G153" s="36"/>
      <c r="H153" s="36"/>
      <c r="I153" s="200"/>
      <c r="J153" s="36"/>
      <c r="K153" s="36"/>
      <c r="L153" s="39"/>
      <c r="M153" s="201"/>
      <c r="N153" s="202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153</v>
      </c>
      <c r="AU153" s="17" t="s">
        <v>85</v>
      </c>
    </row>
    <row r="154" spans="1:65" s="2" customFormat="1" ht="16.5" customHeight="1">
      <c r="A154" s="34"/>
      <c r="B154" s="35"/>
      <c r="C154" s="203" t="s">
        <v>201</v>
      </c>
      <c r="D154" s="203" t="s">
        <v>155</v>
      </c>
      <c r="E154" s="204" t="s">
        <v>1189</v>
      </c>
      <c r="F154" s="205" t="s">
        <v>1190</v>
      </c>
      <c r="G154" s="206" t="s">
        <v>151</v>
      </c>
      <c r="H154" s="207">
        <v>10</v>
      </c>
      <c r="I154" s="208"/>
      <c r="J154" s="207">
        <f>ROUND(I154*H154,0)</f>
        <v>0</v>
      </c>
      <c r="K154" s="205" t="s">
        <v>1</v>
      </c>
      <c r="L154" s="209"/>
      <c r="M154" s="210" t="s">
        <v>1</v>
      </c>
      <c r="N154" s="211" t="s">
        <v>41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159</v>
      </c>
      <c r="AT154" s="196" t="s">
        <v>155</v>
      </c>
      <c r="AU154" s="196" t="s">
        <v>85</v>
      </c>
      <c r="AY154" s="17" t="s">
        <v>145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</v>
      </c>
      <c r="BK154" s="197">
        <f>ROUND(I154*H154,0)</f>
        <v>0</v>
      </c>
      <c r="BL154" s="17" t="s">
        <v>152</v>
      </c>
      <c r="BM154" s="196" t="s">
        <v>194</v>
      </c>
    </row>
    <row r="155" spans="1:65" s="2" customFormat="1" ht="11.25">
      <c r="A155" s="34"/>
      <c r="B155" s="35"/>
      <c r="C155" s="36"/>
      <c r="D155" s="198" t="s">
        <v>153</v>
      </c>
      <c r="E155" s="36"/>
      <c r="F155" s="199" t="s">
        <v>1190</v>
      </c>
      <c r="G155" s="36"/>
      <c r="H155" s="36"/>
      <c r="I155" s="200"/>
      <c r="J155" s="36"/>
      <c r="K155" s="36"/>
      <c r="L155" s="39"/>
      <c r="M155" s="201"/>
      <c r="N155" s="202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153</v>
      </c>
      <c r="AU155" s="17" t="s">
        <v>85</v>
      </c>
    </row>
    <row r="156" spans="1:65" s="2" customFormat="1" ht="16.5" customHeight="1">
      <c r="A156" s="34"/>
      <c r="B156" s="35"/>
      <c r="C156" s="203" t="s">
        <v>25</v>
      </c>
      <c r="D156" s="203" t="s">
        <v>155</v>
      </c>
      <c r="E156" s="204" t="s">
        <v>1191</v>
      </c>
      <c r="F156" s="205" t="s">
        <v>1192</v>
      </c>
      <c r="G156" s="206" t="s">
        <v>151</v>
      </c>
      <c r="H156" s="207">
        <v>70</v>
      </c>
      <c r="I156" s="208"/>
      <c r="J156" s="207">
        <f>ROUND(I156*H156,0)</f>
        <v>0</v>
      </c>
      <c r="K156" s="205" t="s">
        <v>1</v>
      </c>
      <c r="L156" s="209"/>
      <c r="M156" s="210" t="s">
        <v>1</v>
      </c>
      <c r="N156" s="211" t="s">
        <v>41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159</v>
      </c>
      <c r="AT156" s="196" t="s">
        <v>155</v>
      </c>
      <c r="AU156" s="196" t="s">
        <v>85</v>
      </c>
      <c r="AY156" s="17" t="s">
        <v>145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</v>
      </c>
      <c r="BK156" s="197">
        <f>ROUND(I156*H156,0)</f>
        <v>0</v>
      </c>
      <c r="BL156" s="17" t="s">
        <v>152</v>
      </c>
      <c r="BM156" s="196" t="s">
        <v>199</v>
      </c>
    </row>
    <row r="157" spans="1:65" s="2" customFormat="1" ht="11.25">
      <c r="A157" s="34"/>
      <c r="B157" s="35"/>
      <c r="C157" s="36"/>
      <c r="D157" s="198" t="s">
        <v>153</v>
      </c>
      <c r="E157" s="36"/>
      <c r="F157" s="199" t="s">
        <v>1192</v>
      </c>
      <c r="G157" s="36"/>
      <c r="H157" s="36"/>
      <c r="I157" s="200"/>
      <c r="J157" s="36"/>
      <c r="K157" s="36"/>
      <c r="L157" s="39"/>
      <c r="M157" s="201"/>
      <c r="N157" s="202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85</v>
      </c>
    </row>
    <row r="158" spans="1:65" s="2" customFormat="1" ht="16.5" customHeight="1">
      <c r="A158" s="34"/>
      <c r="B158" s="35"/>
      <c r="C158" s="203" t="s">
        <v>210</v>
      </c>
      <c r="D158" s="203" t="s">
        <v>155</v>
      </c>
      <c r="E158" s="204" t="s">
        <v>1193</v>
      </c>
      <c r="F158" s="205" t="s">
        <v>1194</v>
      </c>
      <c r="G158" s="206" t="s">
        <v>286</v>
      </c>
      <c r="H158" s="207">
        <v>6</v>
      </c>
      <c r="I158" s="208"/>
      <c r="J158" s="207">
        <f>ROUND(I158*H158,0)</f>
        <v>0</v>
      </c>
      <c r="K158" s="205" t="s">
        <v>1</v>
      </c>
      <c r="L158" s="209"/>
      <c r="M158" s="210" t="s">
        <v>1</v>
      </c>
      <c r="N158" s="211" t="s">
        <v>41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159</v>
      </c>
      <c r="AT158" s="196" t="s">
        <v>155</v>
      </c>
      <c r="AU158" s="196" t="s">
        <v>85</v>
      </c>
      <c r="AY158" s="17" t="s">
        <v>145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</v>
      </c>
      <c r="BK158" s="197">
        <f>ROUND(I158*H158,0)</f>
        <v>0</v>
      </c>
      <c r="BL158" s="17" t="s">
        <v>152</v>
      </c>
      <c r="BM158" s="196" t="s">
        <v>204</v>
      </c>
    </row>
    <row r="159" spans="1:65" s="2" customFormat="1" ht="11.25">
      <c r="A159" s="34"/>
      <c r="B159" s="35"/>
      <c r="C159" s="36"/>
      <c r="D159" s="198" t="s">
        <v>153</v>
      </c>
      <c r="E159" s="36"/>
      <c r="F159" s="199" t="s">
        <v>1194</v>
      </c>
      <c r="G159" s="36"/>
      <c r="H159" s="36"/>
      <c r="I159" s="200"/>
      <c r="J159" s="36"/>
      <c r="K159" s="36"/>
      <c r="L159" s="39"/>
      <c r="M159" s="201"/>
      <c r="N159" s="202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153</v>
      </c>
      <c r="AU159" s="17" t="s">
        <v>85</v>
      </c>
    </row>
    <row r="160" spans="1:65" s="2" customFormat="1" ht="16.5" customHeight="1">
      <c r="A160" s="34"/>
      <c r="B160" s="35"/>
      <c r="C160" s="203" t="s">
        <v>180</v>
      </c>
      <c r="D160" s="203" t="s">
        <v>155</v>
      </c>
      <c r="E160" s="204" t="s">
        <v>1195</v>
      </c>
      <c r="F160" s="205" t="s">
        <v>1196</v>
      </c>
      <c r="G160" s="206" t="s">
        <v>286</v>
      </c>
      <c r="H160" s="207">
        <v>30</v>
      </c>
      <c r="I160" s="208"/>
      <c r="J160" s="207">
        <f>ROUND(I160*H160,0)</f>
        <v>0</v>
      </c>
      <c r="K160" s="205" t="s">
        <v>1</v>
      </c>
      <c r="L160" s="209"/>
      <c r="M160" s="210" t="s">
        <v>1</v>
      </c>
      <c r="N160" s="211" t="s">
        <v>41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159</v>
      </c>
      <c r="AT160" s="196" t="s">
        <v>155</v>
      </c>
      <c r="AU160" s="196" t="s">
        <v>85</v>
      </c>
      <c r="AY160" s="17" t="s">
        <v>145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</v>
      </c>
      <c r="BK160" s="197">
        <f>ROUND(I160*H160,0)</f>
        <v>0</v>
      </c>
      <c r="BL160" s="17" t="s">
        <v>152</v>
      </c>
      <c r="BM160" s="196" t="s">
        <v>209</v>
      </c>
    </row>
    <row r="161" spans="1:65" s="2" customFormat="1" ht="11.25">
      <c r="A161" s="34"/>
      <c r="B161" s="35"/>
      <c r="C161" s="36"/>
      <c r="D161" s="198" t="s">
        <v>153</v>
      </c>
      <c r="E161" s="36"/>
      <c r="F161" s="199" t="s">
        <v>1196</v>
      </c>
      <c r="G161" s="36"/>
      <c r="H161" s="36"/>
      <c r="I161" s="200"/>
      <c r="J161" s="36"/>
      <c r="K161" s="36"/>
      <c r="L161" s="39"/>
      <c r="M161" s="201"/>
      <c r="N161" s="202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153</v>
      </c>
      <c r="AU161" s="17" t="s">
        <v>85</v>
      </c>
    </row>
    <row r="162" spans="1:65" s="2" customFormat="1" ht="16.5" customHeight="1">
      <c r="A162" s="34"/>
      <c r="B162" s="35"/>
      <c r="C162" s="203" t="s">
        <v>219</v>
      </c>
      <c r="D162" s="203" t="s">
        <v>155</v>
      </c>
      <c r="E162" s="204" t="s">
        <v>1197</v>
      </c>
      <c r="F162" s="205" t="s">
        <v>1198</v>
      </c>
      <c r="G162" s="206" t="s">
        <v>286</v>
      </c>
      <c r="H162" s="207">
        <v>6</v>
      </c>
      <c r="I162" s="208"/>
      <c r="J162" s="207">
        <f>ROUND(I162*H162,0)</f>
        <v>0</v>
      </c>
      <c r="K162" s="205" t="s">
        <v>1</v>
      </c>
      <c r="L162" s="209"/>
      <c r="M162" s="210" t="s">
        <v>1</v>
      </c>
      <c r="N162" s="211" t="s">
        <v>41</v>
      </c>
      <c r="O162" s="71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159</v>
      </c>
      <c r="AT162" s="196" t="s">
        <v>155</v>
      </c>
      <c r="AU162" s="196" t="s">
        <v>85</v>
      </c>
      <c r="AY162" s="17" t="s">
        <v>145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</v>
      </c>
      <c r="BK162" s="197">
        <f>ROUND(I162*H162,0)</f>
        <v>0</v>
      </c>
      <c r="BL162" s="17" t="s">
        <v>152</v>
      </c>
      <c r="BM162" s="196" t="s">
        <v>213</v>
      </c>
    </row>
    <row r="163" spans="1:65" s="2" customFormat="1" ht="11.25">
      <c r="A163" s="34"/>
      <c r="B163" s="35"/>
      <c r="C163" s="36"/>
      <c r="D163" s="198" t="s">
        <v>153</v>
      </c>
      <c r="E163" s="36"/>
      <c r="F163" s="199" t="s">
        <v>1198</v>
      </c>
      <c r="G163" s="36"/>
      <c r="H163" s="36"/>
      <c r="I163" s="200"/>
      <c r="J163" s="36"/>
      <c r="K163" s="36"/>
      <c r="L163" s="39"/>
      <c r="M163" s="201"/>
      <c r="N163" s="202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153</v>
      </c>
      <c r="AU163" s="17" t="s">
        <v>85</v>
      </c>
    </row>
    <row r="164" spans="1:65" s="2" customFormat="1" ht="16.5" customHeight="1">
      <c r="A164" s="34"/>
      <c r="B164" s="35"/>
      <c r="C164" s="203" t="s">
        <v>185</v>
      </c>
      <c r="D164" s="203" t="s">
        <v>155</v>
      </c>
      <c r="E164" s="204" t="s">
        <v>1199</v>
      </c>
      <c r="F164" s="205" t="s">
        <v>1200</v>
      </c>
      <c r="G164" s="206" t="s">
        <v>286</v>
      </c>
      <c r="H164" s="207">
        <v>4</v>
      </c>
      <c r="I164" s="208"/>
      <c r="J164" s="207">
        <f>ROUND(I164*H164,0)</f>
        <v>0</v>
      </c>
      <c r="K164" s="205" t="s">
        <v>1</v>
      </c>
      <c r="L164" s="209"/>
      <c r="M164" s="210" t="s">
        <v>1</v>
      </c>
      <c r="N164" s="211" t="s">
        <v>41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159</v>
      </c>
      <c r="AT164" s="196" t="s">
        <v>155</v>
      </c>
      <c r="AU164" s="196" t="s">
        <v>85</v>
      </c>
      <c r="AY164" s="17" t="s">
        <v>145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</v>
      </c>
      <c r="BK164" s="197">
        <f>ROUND(I164*H164,0)</f>
        <v>0</v>
      </c>
      <c r="BL164" s="17" t="s">
        <v>152</v>
      </c>
      <c r="BM164" s="196" t="s">
        <v>217</v>
      </c>
    </row>
    <row r="165" spans="1:65" s="2" customFormat="1" ht="11.25">
      <c r="A165" s="34"/>
      <c r="B165" s="35"/>
      <c r="C165" s="36"/>
      <c r="D165" s="198" t="s">
        <v>153</v>
      </c>
      <c r="E165" s="36"/>
      <c r="F165" s="199" t="s">
        <v>1200</v>
      </c>
      <c r="G165" s="36"/>
      <c r="H165" s="36"/>
      <c r="I165" s="200"/>
      <c r="J165" s="36"/>
      <c r="K165" s="36"/>
      <c r="L165" s="39"/>
      <c r="M165" s="201"/>
      <c r="N165" s="202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153</v>
      </c>
      <c r="AU165" s="17" t="s">
        <v>85</v>
      </c>
    </row>
    <row r="166" spans="1:65" s="2" customFormat="1" ht="16.5" customHeight="1">
      <c r="A166" s="34"/>
      <c r="B166" s="35"/>
      <c r="C166" s="203" t="s">
        <v>9</v>
      </c>
      <c r="D166" s="203" t="s">
        <v>155</v>
      </c>
      <c r="E166" s="204" t="s">
        <v>1201</v>
      </c>
      <c r="F166" s="205" t="s">
        <v>1202</v>
      </c>
      <c r="G166" s="206" t="s">
        <v>286</v>
      </c>
      <c r="H166" s="207">
        <v>4</v>
      </c>
      <c r="I166" s="208"/>
      <c r="J166" s="207">
        <f>ROUND(I166*H166,0)</f>
        <v>0</v>
      </c>
      <c r="K166" s="205" t="s">
        <v>1</v>
      </c>
      <c r="L166" s="209"/>
      <c r="M166" s="210" t="s">
        <v>1</v>
      </c>
      <c r="N166" s="211" t="s">
        <v>41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159</v>
      </c>
      <c r="AT166" s="196" t="s">
        <v>155</v>
      </c>
      <c r="AU166" s="196" t="s">
        <v>85</v>
      </c>
      <c r="AY166" s="17" t="s">
        <v>145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</v>
      </c>
      <c r="BK166" s="197">
        <f>ROUND(I166*H166,0)</f>
        <v>0</v>
      </c>
      <c r="BL166" s="17" t="s">
        <v>152</v>
      </c>
      <c r="BM166" s="196" t="s">
        <v>222</v>
      </c>
    </row>
    <row r="167" spans="1:65" s="2" customFormat="1" ht="11.25">
      <c r="A167" s="34"/>
      <c r="B167" s="35"/>
      <c r="C167" s="36"/>
      <c r="D167" s="198" t="s">
        <v>153</v>
      </c>
      <c r="E167" s="36"/>
      <c r="F167" s="199" t="s">
        <v>1202</v>
      </c>
      <c r="G167" s="36"/>
      <c r="H167" s="36"/>
      <c r="I167" s="200"/>
      <c r="J167" s="36"/>
      <c r="K167" s="36"/>
      <c r="L167" s="39"/>
      <c r="M167" s="201"/>
      <c r="N167" s="202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153</v>
      </c>
      <c r="AU167" s="17" t="s">
        <v>85</v>
      </c>
    </row>
    <row r="168" spans="1:65" s="2" customFormat="1" ht="16.5" customHeight="1">
      <c r="A168" s="34"/>
      <c r="B168" s="35"/>
      <c r="C168" s="203" t="s">
        <v>190</v>
      </c>
      <c r="D168" s="203" t="s">
        <v>155</v>
      </c>
      <c r="E168" s="204" t="s">
        <v>1203</v>
      </c>
      <c r="F168" s="205" t="s">
        <v>1204</v>
      </c>
      <c r="G168" s="206" t="s">
        <v>286</v>
      </c>
      <c r="H168" s="207">
        <v>12</v>
      </c>
      <c r="I168" s="208"/>
      <c r="J168" s="207">
        <f>ROUND(I168*H168,0)</f>
        <v>0</v>
      </c>
      <c r="K168" s="205" t="s">
        <v>1</v>
      </c>
      <c r="L168" s="209"/>
      <c r="M168" s="210" t="s">
        <v>1</v>
      </c>
      <c r="N168" s="211" t="s">
        <v>41</v>
      </c>
      <c r="O168" s="71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159</v>
      </c>
      <c r="AT168" s="196" t="s">
        <v>155</v>
      </c>
      <c r="AU168" s="196" t="s">
        <v>85</v>
      </c>
      <c r="AY168" s="17" t="s">
        <v>145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</v>
      </c>
      <c r="BK168" s="197">
        <f>ROUND(I168*H168,0)</f>
        <v>0</v>
      </c>
      <c r="BL168" s="17" t="s">
        <v>152</v>
      </c>
      <c r="BM168" s="196" t="s">
        <v>227</v>
      </c>
    </row>
    <row r="169" spans="1:65" s="2" customFormat="1" ht="11.25">
      <c r="A169" s="34"/>
      <c r="B169" s="35"/>
      <c r="C169" s="36"/>
      <c r="D169" s="198" t="s">
        <v>153</v>
      </c>
      <c r="E169" s="36"/>
      <c r="F169" s="199" t="s">
        <v>1204</v>
      </c>
      <c r="G169" s="36"/>
      <c r="H169" s="36"/>
      <c r="I169" s="200"/>
      <c r="J169" s="36"/>
      <c r="K169" s="36"/>
      <c r="L169" s="39"/>
      <c r="M169" s="201"/>
      <c r="N169" s="202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153</v>
      </c>
      <c r="AU169" s="17" t="s">
        <v>85</v>
      </c>
    </row>
    <row r="170" spans="1:65" s="2" customFormat="1" ht="16.5" customHeight="1">
      <c r="A170" s="34"/>
      <c r="B170" s="35"/>
      <c r="C170" s="203" t="s">
        <v>233</v>
      </c>
      <c r="D170" s="203" t="s">
        <v>155</v>
      </c>
      <c r="E170" s="204" t="s">
        <v>1205</v>
      </c>
      <c r="F170" s="205" t="s">
        <v>1206</v>
      </c>
      <c r="G170" s="206" t="s">
        <v>286</v>
      </c>
      <c r="H170" s="207">
        <v>4</v>
      </c>
      <c r="I170" s="208"/>
      <c r="J170" s="207">
        <f>ROUND(I170*H170,0)</f>
        <v>0</v>
      </c>
      <c r="K170" s="205" t="s">
        <v>1</v>
      </c>
      <c r="L170" s="209"/>
      <c r="M170" s="210" t="s">
        <v>1</v>
      </c>
      <c r="N170" s="211" t="s">
        <v>41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159</v>
      </c>
      <c r="AT170" s="196" t="s">
        <v>155</v>
      </c>
      <c r="AU170" s="196" t="s">
        <v>85</v>
      </c>
      <c r="AY170" s="17" t="s">
        <v>145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</v>
      </c>
      <c r="BK170" s="197">
        <f>ROUND(I170*H170,0)</f>
        <v>0</v>
      </c>
      <c r="BL170" s="17" t="s">
        <v>152</v>
      </c>
      <c r="BM170" s="196" t="s">
        <v>228</v>
      </c>
    </row>
    <row r="171" spans="1:65" s="2" customFormat="1" ht="11.25">
      <c r="A171" s="34"/>
      <c r="B171" s="35"/>
      <c r="C171" s="36"/>
      <c r="D171" s="198" t="s">
        <v>153</v>
      </c>
      <c r="E171" s="36"/>
      <c r="F171" s="199" t="s">
        <v>1206</v>
      </c>
      <c r="G171" s="36"/>
      <c r="H171" s="36"/>
      <c r="I171" s="200"/>
      <c r="J171" s="36"/>
      <c r="K171" s="36"/>
      <c r="L171" s="39"/>
      <c r="M171" s="201"/>
      <c r="N171" s="202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153</v>
      </c>
      <c r="AU171" s="17" t="s">
        <v>85</v>
      </c>
    </row>
    <row r="172" spans="1:65" s="2" customFormat="1" ht="16.5" customHeight="1">
      <c r="A172" s="34"/>
      <c r="B172" s="35"/>
      <c r="C172" s="203" t="s">
        <v>194</v>
      </c>
      <c r="D172" s="203" t="s">
        <v>155</v>
      </c>
      <c r="E172" s="204" t="s">
        <v>1207</v>
      </c>
      <c r="F172" s="205" t="s">
        <v>1208</v>
      </c>
      <c r="G172" s="206" t="s">
        <v>286</v>
      </c>
      <c r="H172" s="207">
        <v>4</v>
      </c>
      <c r="I172" s="208"/>
      <c r="J172" s="207">
        <f>ROUND(I172*H172,0)</f>
        <v>0</v>
      </c>
      <c r="K172" s="205" t="s">
        <v>1</v>
      </c>
      <c r="L172" s="209"/>
      <c r="M172" s="210" t="s">
        <v>1</v>
      </c>
      <c r="N172" s="211" t="s">
        <v>41</v>
      </c>
      <c r="O172" s="71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159</v>
      </c>
      <c r="AT172" s="196" t="s">
        <v>155</v>
      </c>
      <c r="AU172" s="196" t="s">
        <v>85</v>
      </c>
      <c r="AY172" s="17" t="s">
        <v>145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</v>
      </c>
      <c r="BK172" s="197">
        <f>ROUND(I172*H172,0)</f>
        <v>0</v>
      </c>
      <c r="BL172" s="17" t="s">
        <v>152</v>
      </c>
      <c r="BM172" s="196" t="s">
        <v>232</v>
      </c>
    </row>
    <row r="173" spans="1:65" s="2" customFormat="1" ht="11.25">
      <c r="A173" s="34"/>
      <c r="B173" s="35"/>
      <c r="C173" s="36"/>
      <c r="D173" s="198" t="s">
        <v>153</v>
      </c>
      <c r="E173" s="36"/>
      <c r="F173" s="199" t="s">
        <v>1208</v>
      </c>
      <c r="G173" s="36"/>
      <c r="H173" s="36"/>
      <c r="I173" s="200"/>
      <c r="J173" s="36"/>
      <c r="K173" s="36"/>
      <c r="L173" s="39"/>
      <c r="M173" s="201"/>
      <c r="N173" s="202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153</v>
      </c>
      <c r="AU173" s="17" t="s">
        <v>85</v>
      </c>
    </row>
    <row r="174" spans="1:65" s="2" customFormat="1" ht="16.5" customHeight="1">
      <c r="A174" s="34"/>
      <c r="B174" s="35"/>
      <c r="C174" s="203" t="s">
        <v>242</v>
      </c>
      <c r="D174" s="203" t="s">
        <v>155</v>
      </c>
      <c r="E174" s="204" t="s">
        <v>1209</v>
      </c>
      <c r="F174" s="205" t="s">
        <v>1210</v>
      </c>
      <c r="G174" s="206" t="s">
        <v>286</v>
      </c>
      <c r="H174" s="207">
        <v>8</v>
      </c>
      <c r="I174" s="208"/>
      <c r="J174" s="207">
        <f>ROUND(I174*H174,0)</f>
        <v>0</v>
      </c>
      <c r="K174" s="205" t="s">
        <v>1</v>
      </c>
      <c r="L174" s="209"/>
      <c r="M174" s="210" t="s">
        <v>1</v>
      </c>
      <c r="N174" s="211" t="s">
        <v>41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159</v>
      </c>
      <c r="AT174" s="196" t="s">
        <v>155</v>
      </c>
      <c r="AU174" s="196" t="s">
        <v>85</v>
      </c>
      <c r="AY174" s="17" t="s">
        <v>145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</v>
      </c>
      <c r="BK174" s="197">
        <f>ROUND(I174*H174,0)</f>
        <v>0</v>
      </c>
      <c r="BL174" s="17" t="s">
        <v>152</v>
      </c>
      <c r="BM174" s="196" t="s">
        <v>236</v>
      </c>
    </row>
    <row r="175" spans="1:65" s="2" customFormat="1" ht="11.25">
      <c r="A175" s="34"/>
      <c r="B175" s="35"/>
      <c r="C175" s="36"/>
      <c r="D175" s="198" t="s">
        <v>153</v>
      </c>
      <c r="E175" s="36"/>
      <c r="F175" s="199" t="s">
        <v>1210</v>
      </c>
      <c r="G175" s="36"/>
      <c r="H175" s="36"/>
      <c r="I175" s="200"/>
      <c r="J175" s="36"/>
      <c r="K175" s="36"/>
      <c r="L175" s="39"/>
      <c r="M175" s="201"/>
      <c r="N175" s="202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153</v>
      </c>
      <c r="AU175" s="17" t="s">
        <v>85</v>
      </c>
    </row>
    <row r="176" spans="1:65" s="2" customFormat="1" ht="16.5" customHeight="1">
      <c r="A176" s="34"/>
      <c r="B176" s="35"/>
      <c r="C176" s="203" t="s">
        <v>199</v>
      </c>
      <c r="D176" s="203" t="s">
        <v>155</v>
      </c>
      <c r="E176" s="204" t="s">
        <v>1211</v>
      </c>
      <c r="F176" s="205" t="s">
        <v>1212</v>
      </c>
      <c r="G176" s="206" t="s">
        <v>286</v>
      </c>
      <c r="H176" s="207">
        <v>53</v>
      </c>
      <c r="I176" s="208"/>
      <c r="J176" s="207">
        <f>ROUND(I176*H176,0)</f>
        <v>0</v>
      </c>
      <c r="K176" s="205" t="s">
        <v>1</v>
      </c>
      <c r="L176" s="209"/>
      <c r="M176" s="210" t="s">
        <v>1</v>
      </c>
      <c r="N176" s="211" t="s">
        <v>41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159</v>
      </c>
      <c r="AT176" s="196" t="s">
        <v>155</v>
      </c>
      <c r="AU176" s="196" t="s">
        <v>85</v>
      </c>
      <c r="AY176" s="17" t="s">
        <v>145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</v>
      </c>
      <c r="BK176" s="197">
        <f>ROUND(I176*H176,0)</f>
        <v>0</v>
      </c>
      <c r="BL176" s="17" t="s">
        <v>152</v>
      </c>
      <c r="BM176" s="196" t="s">
        <v>241</v>
      </c>
    </row>
    <row r="177" spans="1:65" s="2" customFormat="1" ht="11.25">
      <c r="A177" s="34"/>
      <c r="B177" s="35"/>
      <c r="C177" s="36"/>
      <c r="D177" s="198" t="s">
        <v>153</v>
      </c>
      <c r="E177" s="36"/>
      <c r="F177" s="199" t="s">
        <v>1212</v>
      </c>
      <c r="G177" s="36"/>
      <c r="H177" s="36"/>
      <c r="I177" s="200"/>
      <c r="J177" s="36"/>
      <c r="K177" s="36"/>
      <c r="L177" s="39"/>
      <c r="M177" s="201"/>
      <c r="N177" s="202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153</v>
      </c>
      <c r="AU177" s="17" t="s">
        <v>85</v>
      </c>
    </row>
    <row r="178" spans="1:65" s="2" customFormat="1" ht="16.5" customHeight="1">
      <c r="A178" s="34"/>
      <c r="B178" s="35"/>
      <c r="C178" s="203" t="s">
        <v>7</v>
      </c>
      <c r="D178" s="203" t="s">
        <v>155</v>
      </c>
      <c r="E178" s="204" t="s">
        <v>1213</v>
      </c>
      <c r="F178" s="205" t="s">
        <v>1214</v>
      </c>
      <c r="G178" s="206" t="s">
        <v>286</v>
      </c>
      <c r="H178" s="207">
        <v>80</v>
      </c>
      <c r="I178" s="208"/>
      <c r="J178" s="207">
        <f>ROUND(I178*H178,0)</f>
        <v>0</v>
      </c>
      <c r="K178" s="205" t="s">
        <v>1</v>
      </c>
      <c r="L178" s="209"/>
      <c r="M178" s="210" t="s">
        <v>1</v>
      </c>
      <c r="N178" s="211" t="s">
        <v>41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159</v>
      </c>
      <c r="AT178" s="196" t="s">
        <v>155</v>
      </c>
      <c r="AU178" s="196" t="s">
        <v>85</v>
      </c>
      <c r="AY178" s="17" t="s">
        <v>145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</v>
      </c>
      <c r="BK178" s="197">
        <f>ROUND(I178*H178,0)</f>
        <v>0</v>
      </c>
      <c r="BL178" s="17" t="s">
        <v>152</v>
      </c>
      <c r="BM178" s="196" t="s">
        <v>245</v>
      </c>
    </row>
    <row r="179" spans="1:65" s="2" customFormat="1" ht="11.25">
      <c r="A179" s="34"/>
      <c r="B179" s="35"/>
      <c r="C179" s="36"/>
      <c r="D179" s="198" t="s">
        <v>153</v>
      </c>
      <c r="E179" s="36"/>
      <c r="F179" s="199" t="s">
        <v>1214</v>
      </c>
      <c r="G179" s="36"/>
      <c r="H179" s="36"/>
      <c r="I179" s="200"/>
      <c r="J179" s="36"/>
      <c r="K179" s="36"/>
      <c r="L179" s="39"/>
      <c r="M179" s="201"/>
      <c r="N179" s="202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153</v>
      </c>
      <c r="AU179" s="17" t="s">
        <v>85</v>
      </c>
    </row>
    <row r="180" spans="1:65" s="2" customFormat="1" ht="16.5" customHeight="1">
      <c r="A180" s="34"/>
      <c r="B180" s="35"/>
      <c r="C180" s="203" t="s">
        <v>204</v>
      </c>
      <c r="D180" s="203" t="s">
        <v>155</v>
      </c>
      <c r="E180" s="204" t="s">
        <v>1215</v>
      </c>
      <c r="F180" s="205" t="s">
        <v>1216</v>
      </c>
      <c r="G180" s="206" t="s">
        <v>373</v>
      </c>
      <c r="H180" s="207">
        <v>5</v>
      </c>
      <c r="I180" s="208"/>
      <c r="J180" s="207">
        <f>ROUND(I180*H180,0)</f>
        <v>0</v>
      </c>
      <c r="K180" s="205" t="s">
        <v>1</v>
      </c>
      <c r="L180" s="209"/>
      <c r="M180" s="210" t="s">
        <v>1</v>
      </c>
      <c r="N180" s="211" t="s">
        <v>41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159</v>
      </c>
      <c r="AT180" s="196" t="s">
        <v>155</v>
      </c>
      <c r="AU180" s="196" t="s">
        <v>85</v>
      </c>
      <c r="AY180" s="17" t="s">
        <v>145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</v>
      </c>
      <c r="BK180" s="197">
        <f>ROUND(I180*H180,0)</f>
        <v>0</v>
      </c>
      <c r="BL180" s="17" t="s">
        <v>152</v>
      </c>
      <c r="BM180" s="196" t="s">
        <v>249</v>
      </c>
    </row>
    <row r="181" spans="1:65" s="2" customFormat="1" ht="11.25">
      <c r="A181" s="34"/>
      <c r="B181" s="35"/>
      <c r="C181" s="36"/>
      <c r="D181" s="198" t="s">
        <v>153</v>
      </c>
      <c r="E181" s="36"/>
      <c r="F181" s="199" t="s">
        <v>1216</v>
      </c>
      <c r="G181" s="36"/>
      <c r="H181" s="36"/>
      <c r="I181" s="200"/>
      <c r="J181" s="36"/>
      <c r="K181" s="36"/>
      <c r="L181" s="39"/>
      <c r="M181" s="201"/>
      <c r="N181" s="202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153</v>
      </c>
      <c r="AU181" s="17" t="s">
        <v>85</v>
      </c>
    </row>
    <row r="182" spans="1:65" s="2" customFormat="1" ht="16.5" customHeight="1">
      <c r="A182" s="34"/>
      <c r="B182" s="35"/>
      <c r="C182" s="203" t="s">
        <v>258</v>
      </c>
      <c r="D182" s="203" t="s">
        <v>155</v>
      </c>
      <c r="E182" s="204" t="s">
        <v>1217</v>
      </c>
      <c r="F182" s="205" t="s">
        <v>1218</v>
      </c>
      <c r="G182" s="206" t="s">
        <v>286</v>
      </c>
      <c r="H182" s="207">
        <v>4</v>
      </c>
      <c r="I182" s="208"/>
      <c r="J182" s="207">
        <f>ROUND(I182*H182,0)</f>
        <v>0</v>
      </c>
      <c r="K182" s="205" t="s">
        <v>1</v>
      </c>
      <c r="L182" s="209"/>
      <c r="M182" s="210" t="s">
        <v>1</v>
      </c>
      <c r="N182" s="211" t="s">
        <v>41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159</v>
      </c>
      <c r="AT182" s="196" t="s">
        <v>155</v>
      </c>
      <c r="AU182" s="196" t="s">
        <v>85</v>
      </c>
      <c r="AY182" s="17" t="s">
        <v>145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</v>
      </c>
      <c r="BK182" s="197">
        <f>ROUND(I182*H182,0)</f>
        <v>0</v>
      </c>
      <c r="BL182" s="17" t="s">
        <v>152</v>
      </c>
      <c r="BM182" s="196" t="s">
        <v>252</v>
      </c>
    </row>
    <row r="183" spans="1:65" s="2" customFormat="1" ht="11.25">
      <c r="A183" s="34"/>
      <c r="B183" s="35"/>
      <c r="C183" s="36"/>
      <c r="D183" s="198" t="s">
        <v>153</v>
      </c>
      <c r="E183" s="36"/>
      <c r="F183" s="199" t="s">
        <v>1218</v>
      </c>
      <c r="G183" s="36"/>
      <c r="H183" s="36"/>
      <c r="I183" s="200"/>
      <c r="J183" s="36"/>
      <c r="K183" s="36"/>
      <c r="L183" s="39"/>
      <c r="M183" s="201"/>
      <c r="N183" s="202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153</v>
      </c>
      <c r="AU183" s="17" t="s">
        <v>85</v>
      </c>
    </row>
    <row r="184" spans="1:65" s="2" customFormat="1" ht="21.75" customHeight="1">
      <c r="A184" s="34"/>
      <c r="B184" s="35"/>
      <c r="C184" s="203" t="s">
        <v>209</v>
      </c>
      <c r="D184" s="203" t="s">
        <v>155</v>
      </c>
      <c r="E184" s="204" t="s">
        <v>1219</v>
      </c>
      <c r="F184" s="205" t="s">
        <v>1220</v>
      </c>
      <c r="G184" s="206" t="s">
        <v>286</v>
      </c>
      <c r="H184" s="207">
        <v>4</v>
      </c>
      <c r="I184" s="208"/>
      <c r="J184" s="207">
        <f>ROUND(I184*H184,0)</f>
        <v>0</v>
      </c>
      <c r="K184" s="205" t="s">
        <v>1</v>
      </c>
      <c r="L184" s="209"/>
      <c r="M184" s="210" t="s">
        <v>1</v>
      </c>
      <c r="N184" s="211" t="s">
        <v>41</v>
      </c>
      <c r="O184" s="71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159</v>
      </c>
      <c r="AT184" s="196" t="s">
        <v>155</v>
      </c>
      <c r="AU184" s="196" t="s">
        <v>85</v>
      </c>
      <c r="AY184" s="17" t="s">
        <v>145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</v>
      </c>
      <c r="BK184" s="197">
        <f>ROUND(I184*H184,0)</f>
        <v>0</v>
      </c>
      <c r="BL184" s="17" t="s">
        <v>152</v>
      </c>
      <c r="BM184" s="196" t="s">
        <v>256</v>
      </c>
    </row>
    <row r="185" spans="1:65" s="2" customFormat="1" ht="11.25">
      <c r="A185" s="34"/>
      <c r="B185" s="35"/>
      <c r="C185" s="36"/>
      <c r="D185" s="198" t="s">
        <v>153</v>
      </c>
      <c r="E185" s="36"/>
      <c r="F185" s="199" t="s">
        <v>1220</v>
      </c>
      <c r="G185" s="36"/>
      <c r="H185" s="36"/>
      <c r="I185" s="200"/>
      <c r="J185" s="36"/>
      <c r="K185" s="36"/>
      <c r="L185" s="39"/>
      <c r="M185" s="201"/>
      <c r="N185" s="202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153</v>
      </c>
      <c r="AU185" s="17" t="s">
        <v>85</v>
      </c>
    </row>
    <row r="186" spans="1:65" s="2" customFormat="1" ht="21.75" customHeight="1">
      <c r="A186" s="34"/>
      <c r="B186" s="35"/>
      <c r="C186" s="203" t="s">
        <v>948</v>
      </c>
      <c r="D186" s="203" t="s">
        <v>155</v>
      </c>
      <c r="E186" s="204" t="s">
        <v>1221</v>
      </c>
      <c r="F186" s="205" t="s">
        <v>1222</v>
      </c>
      <c r="G186" s="206" t="s">
        <v>286</v>
      </c>
      <c r="H186" s="207">
        <v>4</v>
      </c>
      <c r="I186" s="208"/>
      <c r="J186" s="207">
        <f>ROUND(I186*H186,0)</f>
        <v>0</v>
      </c>
      <c r="K186" s="205" t="s">
        <v>1</v>
      </c>
      <c r="L186" s="209"/>
      <c r="M186" s="210" t="s">
        <v>1</v>
      </c>
      <c r="N186" s="211" t="s">
        <v>41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159</v>
      </c>
      <c r="AT186" s="196" t="s">
        <v>155</v>
      </c>
      <c r="AU186" s="196" t="s">
        <v>85</v>
      </c>
      <c r="AY186" s="17" t="s">
        <v>145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</v>
      </c>
      <c r="BK186" s="197">
        <f>ROUND(I186*H186,0)</f>
        <v>0</v>
      </c>
      <c r="BL186" s="17" t="s">
        <v>152</v>
      </c>
      <c r="BM186" s="196" t="s">
        <v>261</v>
      </c>
    </row>
    <row r="187" spans="1:65" s="2" customFormat="1" ht="11.25">
      <c r="A187" s="34"/>
      <c r="B187" s="35"/>
      <c r="C187" s="36"/>
      <c r="D187" s="198" t="s">
        <v>153</v>
      </c>
      <c r="E187" s="36"/>
      <c r="F187" s="199" t="s">
        <v>1222</v>
      </c>
      <c r="G187" s="36"/>
      <c r="H187" s="36"/>
      <c r="I187" s="200"/>
      <c r="J187" s="36"/>
      <c r="K187" s="36"/>
      <c r="L187" s="39"/>
      <c r="M187" s="201"/>
      <c r="N187" s="202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153</v>
      </c>
      <c r="AU187" s="17" t="s">
        <v>85</v>
      </c>
    </row>
    <row r="188" spans="1:65" s="2" customFormat="1" ht="66.75" customHeight="1">
      <c r="A188" s="34"/>
      <c r="B188" s="35"/>
      <c r="C188" s="203" t="s">
        <v>213</v>
      </c>
      <c r="D188" s="203" t="s">
        <v>155</v>
      </c>
      <c r="E188" s="204" t="s">
        <v>1223</v>
      </c>
      <c r="F188" s="205" t="s">
        <v>606</v>
      </c>
      <c r="G188" s="206" t="s">
        <v>286</v>
      </c>
      <c r="H188" s="207">
        <v>1</v>
      </c>
      <c r="I188" s="208"/>
      <c r="J188" s="207">
        <f>ROUND(I188*H188,0)</f>
        <v>0</v>
      </c>
      <c r="K188" s="205" t="s">
        <v>1</v>
      </c>
      <c r="L188" s="209"/>
      <c r="M188" s="210" t="s">
        <v>1</v>
      </c>
      <c r="N188" s="211" t="s">
        <v>41</v>
      </c>
      <c r="O188" s="71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159</v>
      </c>
      <c r="AT188" s="196" t="s">
        <v>155</v>
      </c>
      <c r="AU188" s="196" t="s">
        <v>85</v>
      </c>
      <c r="AY188" s="17" t="s">
        <v>145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</v>
      </c>
      <c r="BK188" s="197">
        <f>ROUND(I188*H188,0)</f>
        <v>0</v>
      </c>
      <c r="BL188" s="17" t="s">
        <v>152</v>
      </c>
      <c r="BM188" s="196" t="s">
        <v>264</v>
      </c>
    </row>
    <row r="189" spans="1:65" s="2" customFormat="1" ht="48.75">
      <c r="A189" s="34"/>
      <c r="B189" s="35"/>
      <c r="C189" s="36"/>
      <c r="D189" s="198" t="s">
        <v>153</v>
      </c>
      <c r="E189" s="36"/>
      <c r="F189" s="199" t="s">
        <v>1224</v>
      </c>
      <c r="G189" s="36"/>
      <c r="H189" s="36"/>
      <c r="I189" s="200"/>
      <c r="J189" s="36"/>
      <c r="K189" s="36"/>
      <c r="L189" s="39"/>
      <c r="M189" s="201"/>
      <c r="N189" s="202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153</v>
      </c>
      <c r="AU189" s="17" t="s">
        <v>85</v>
      </c>
    </row>
    <row r="190" spans="1:65" s="12" customFormat="1" ht="22.9" customHeight="1">
      <c r="B190" s="170"/>
      <c r="C190" s="171"/>
      <c r="D190" s="172" t="s">
        <v>75</v>
      </c>
      <c r="E190" s="184" t="s">
        <v>634</v>
      </c>
      <c r="F190" s="184" t="s">
        <v>1225</v>
      </c>
      <c r="G190" s="171"/>
      <c r="H190" s="171"/>
      <c r="I190" s="174"/>
      <c r="J190" s="185">
        <f>BK190</f>
        <v>0</v>
      </c>
      <c r="K190" s="171"/>
      <c r="L190" s="176"/>
      <c r="M190" s="177"/>
      <c r="N190" s="178"/>
      <c r="O190" s="178"/>
      <c r="P190" s="179">
        <f>SUM(P191:P250)</f>
        <v>0</v>
      </c>
      <c r="Q190" s="178"/>
      <c r="R190" s="179">
        <f>SUM(R191:R250)</f>
        <v>0</v>
      </c>
      <c r="S190" s="178"/>
      <c r="T190" s="180">
        <f>SUM(T191:T250)</f>
        <v>0</v>
      </c>
      <c r="AR190" s="181" t="s">
        <v>8</v>
      </c>
      <c r="AT190" s="182" t="s">
        <v>75</v>
      </c>
      <c r="AU190" s="182" t="s">
        <v>8</v>
      </c>
      <c r="AY190" s="181" t="s">
        <v>145</v>
      </c>
      <c r="BK190" s="183">
        <f>SUM(BK191:BK250)</f>
        <v>0</v>
      </c>
    </row>
    <row r="191" spans="1:65" s="2" customFormat="1" ht="49.15" customHeight="1">
      <c r="A191" s="34"/>
      <c r="B191" s="35"/>
      <c r="C191" s="186" t="s">
        <v>278</v>
      </c>
      <c r="D191" s="186" t="s">
        <v>148</v>
      </c>
      <c r="E191" s="187" t="s">
        <v>1226</v>
      </c>
      <c r="F191" s="188" t="s">
        <v>1227</v>
      </c>
      <c r="G191" s="189" t="s">
        <v>151</v>
      </c>
      <c r="H191" s="190">
        <v>140</v>
      </c>
      <c r="I191" s="191"/>
      <c r="J191" s="190">
        <f>ROUND(I191*H191,0)</f>
        <v>0</v>
      </c>
      <c r="K191" s="188" t="s">
        <v>1</v>
      </c>
      <c r="L191" s="39"/>
      <c r="M191" s="192" t="s">
        <v>1</v>
      </c>
      <c r="N191" s="193" t="s">
        <v>41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152</v>
      </c>
      <c r="AT191" s="196" t="s">
        <v>148</v>
      </c>
      <c r="AU191" s="196" t="s">
        <v>85</v>
      </c>
      <c r="AY191" s="17" t="s">
        <v>145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</v>
      </c>
      <c r="BK191" s="197">
        <f>ROUND(I191*H191,0)</f>
        <v>0</v>
      </c>
      <c r="BL191" s="17" t="s">
        <v>152</v>
      </c>
      <c r="BM191" s="196" t="s">
        <v>270</v>
      </c>
    </row>
    <row r="192" spans="1:65" s="2" customFormat="1" ht="29.25">
      <c r="A192" s="34"/>
      <c r="B192" s="35"/>
      <c r="C192" s="36"/>
      <c r="D192" s="198" t="s">
        <v>153</v>
      </c>
      <c r="E192" s="36"/>
      <c r="F192" s="199" t="s">
        <v>1227</v>
      </c>
      <c r="G192" s="36"/>
      <c r="H192" s="36"/>
      <c r="I192" s="200"/>
      <c r="J192" s="36"/>
      <c r="K192" s="36"/>
      <c r="L192" s="39"/>
      <c r="M192" s="201"/>
      <c r="N192" s="202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153</v>
      </c>
      <c r="AU192" s="17" t="s">
        <v>85</v>
      </c>
    </row>
    <row r="193" spans="1:65" s="2" customFormat="1" ht="37.9" customHeight="1">
      <c r="A193" s="34"/>
      <c r="B193" s="35"/>
      <c r="C193" s="186" t="s">
        <v>217</v>
      </c>
      <c r="D193" s="186" t="s">
        <v>148</v>
      </c>
      <c r="E193" s="187" t="s">
        <v>1228</v>
      </c>
      <c r="F193" s="188" t="s">
        <v>1229</v>
      </c>
      <c r="G193" s="189" t="s">
        <v>151</v>
      </c>
      <c r="H193" s="190">
        <v>90</v>
      </c>
      <c r="I193" s="191"/>
      <c r="J193" s="190">
        <f>ROUND(I193*H193,0)</f>
        <v>0</v>
      </c>
      <c r="K193" s="188" t="s">
        <v>1</v>
      </c>
      <c r="L193" s="39"/>
      <c r="M193" s="192" t="s">
        <v>1</v>
      </c>
      <c r="N193" s="193" t="s">
        <v>41</v>
      </c>
      <c r="O193" s="71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6" t="s">
        <v>152</v>
      </c>
      <c r="AT193" s="196" t="s">
        <v>148</v>
      </c>
      <c r="AU193" s="196" t="s">
        <v>85</v>
      </c>
      <c r="AY193" s="17" t="s">
        <v>145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8</v>
      </c>
      <c r="BK193" s="197">
        <f>ROUND(I193*H193,0)</f>
        <v>0</v>
      </c>
      <c r="BL193" s="17" t="s">
        <v>152</v>
      </c>
      <c r="BM193" s="196" t="s">
        <v>275</v>
      </c>
    </row>
    <row r="194" spans="1:65" s="2" customFormat="1" ht="19.5">
      <c r="A194" s="34"/>
      <c r="B194" s="35"/>
      <c r="C194" s="36"/>
      <c r="D194" s="198" t="s">
        <v>153</v>
      </c>
      <c r="E194" s="36"/>
      <c r="F194" s="199" t="s">
        <v>1229</v>
      </c>
      <c r="G194" s="36"/>
      <c r="H194" s="36"/>
      <c r="I194" s="200"/>
      <c r="J194" s="36"/>
      <c r="K194" s="36"/>
      <c r="L194" s="39"/>
      <c r="M194" s="201"/>
      <c r="N194" s="202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153</v>
      </c>
      <c r="AU194" s="17" t="s">
        <v>85</v>
      </c>
    </row>
    <row r="195" spans="1:65" s="2" customFormat="1" ht="16.5" customHeight="1">
      <c r="A195" s="34"/>
      <c r="B195" s="35"/>
      <c r="C195" s="186" t="s">
        <v>289</v>
      </c>
      <c r="D195" s="186" t="s">
        <v>148</v>
      </c>
      <c r="E195" s="187" t="s">
        <v>880</v>
      </c>
      <c r="F195" s="188" t="s">
        <v>1230</v>
      </c>
      <c r="G195" s="189" t="s">
        <v>649</v>
      </c>
      <c r="H195" s="190">
        <v>4</v>
      </c>
      <c r="I195" s="191"/>
      <c r="J195" s="190">
        <f>ROUND(I195*H195,0)</f>
        <v>0</v>
      </c>
      <c r="K195" s="188" t="s">
        <v>1</v>
      </c>
      <c r="L195" s="39"/>
      <c r="M195" s="192" t="s">
        <v>1</v>
      </c>
      <c r="N195" s="193" t="s">
        <v>41</v>
      </c>
      <c r="O195" s="71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152</v>
      </c>
      <c r="AT195" s="196" t="s">
        <v>148</v>
      </c>
      <c r="AU195" s="196" t="s">
        <v>85</v>
      </c>
      <c r="AY195" s="17" t="s">
        <v>145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</v>
      </c>
      <c r="BK195" s="197">
        <f>ROUND(I195*H195,0)</f>
        <v>0</v>
      </c>
      <c r="BL195" s="17" t="s">
        <v>152</v>
      </c>
      <c r="BM195" s="196" t="s">
        <v>281</v>
      </c>
    </row>
    <row r="196" spans="1:65" s="2" customFormat="1" ht="11.25">
      <c r="A196" s="34"/>
      <c r="B196" s="35"/>
      <c r="C196" s="36"/>
      <c r="D196" s="198" t="s">
        <v>153</v>
      </c>
      <c r="E196" s="36"/>
      <c r="F196" s="199" t="s">
        <v>1230</v>
      </c>
      <c r="G196" s="36"/>
      <c r="H196" s="36"/>
      <c r="I196" s="200"/>
      <c r="J196" s="36"/>
      <c r="K196" s="36"/>
      <c r="L196" s="39"/>
      <c r="M196" s="201"/>
      <c r="N196" s="202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153</v>
      </c>
      <c r="AU196" s="17" t="s">
        <v>85</v>
      </c>
    </row>
    <row r="197" spans="1:65" s="2" customFormat="1" ht="37.9" customHeight="1">
      <c r="A197" s="34"/>
      <c r="B197" s="35"/>
      <c r="C197" s="186" t="s">
        <v>222</v>
      </c>
      <c r="D197" s="186" t="s">
        <v>148</v>
      </c>
      <c r="E197" s="187" t="s">
        <v>1228</v>
      </c>
      <c r="F197" s="188" t="s">
        <v>1229</v>
      </c>
      <c r="G197" s="189" t="s">
        <v>151</v>
      </c>
      <c r="H197" s="190">
        <v>90</v>
      </c>
      <c r="I197" s="191"/>
      <c r="J197" s="190">
        <f>ROUND(I197*H197,0)</f>
        <v>0</v>
      </c>
      <c r="K197" s="188" t="s">
        <v>1</v>
      </c>
      <c r="L197" s="39"/>
      <c r="M197" s="192" t="s">
        <v>1</v>
      </c>
      <c r="N197" s="193" t="s">
        <v>41</v>
      </c>
      <c r="O197" s="71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152</v>
      </c>
      <c r="AT197" s="196" t="s">
        <v>148</v>
      </c>
      <c r="AU197" s="196" t="s">
        <v>85</v>
      </c>
      <c r="AY197" s="17" t="s">
        <v>145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8</v>
      </c>
      <c r="BK197" s="197">
        <f>ROUND(I197*H197,0)</f>
        <v>0</v>
      </c>
      <c r="BL197" s="17" t="s">
        <v>152</v>
      </c>
      <c r="BM197" s="196" t="s">
        <v>287</v>
      </c>
    </row>
    <row r="198" spans="1:65" s="2" customFormat="1" ht="19.5">
      <c r="A198" s="34"/>
      <c r="B198" s="35"/>
      <c r="C198" s="36"/>
      <c r="D198" s="198" t="s">
        <v>153</v>
      </c>
      <c r="E198" s="36"/>
      <c r="F198" s="199" t="s">
        <v>1229</v>
      </c>
      <c r="G198" s="36"/>
      <c r="H198" s="36"/>
      <c r="I198" s="200"/>
      <c r="J198" s="36"/>
      <c r="K198" s="36"/>
      <c r="L198" s="39"/>
      <c r="M198" s="201"/>
      <c r="N198" s="202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153</v>
      </c>
      <c r="AU198" s="17" t="s">
        <v>85</v>
      </c>
    </row>
    <row r="199" spans="1:65" s="2" customFormat="1" ht="37.9" customHeight="1">
      <c r="A199" s="34"/>
      <c r="B199" s="35"/>
      <c r="C199" s="186" t="s">
        <v>297</v>
      </c>
      <c r="D199" s="186" t="s">
        <v>148</v>
      </c>
      <c r="E199" s="187" t="s">
        <v>1231</v>
      </c>
      <c r="F199" s="188" t="s">
        <v>1232</v>
      </c>
      <c r="G199" s="189" t="s">
        <v>286</v>
      </c>
      <c r="H199" s="190">
        <v>10</v>
      </c>
      <c r="I199" s="191"/>
      <c r="J199" s="190">
        <f>ROUND(I199*H199,0)</f>
        <v>0</v>
      </c>
      <c r="K199" s="188" t="s">
        <v>1</v>
      </c>
      <c r="L199" s="39"/>
      <c r="M199" s="192" t="s">
        <v>1</v>
      </c>
      <c r="N199" s="193" t="s">
        <v>41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152</v>
      </c>
      <c r="AT199" s="196" t="s">
        <v>148</v>
      </c>
      <c r="AU199" s="196" t="s">
        <v>85</v>
      </c>
      <c r="AY199" s="17" t="s">
        <v>145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</v>
      </c>
      <c r="BK199" s="197">
        <f>ROUND(I199*H199,0)</f>
        <v>0</v>
      </c>
      <c r="BL199" s="17" t="s">
        <v>152</v>
      </c>
      <c r="BM199" s="196" t="s">
        <v>292</v>
      </c>
    </row>
    <row r="200" spans="1:65" s="2" customFormat="1" ht="29.25">
      <c r="A200" s="34"/>
      <c r="B200" s="35"/>
      <c r="C200" s="36"/>
      <c r="D200" s="198" t="s">
        <v>153</v>
      </c>
      <c r="E200" s="36"/>
      <c r="F200" s="199" t="s">
        <v>1233</v>
      </c>
      <c r="G200" s="36"/>
      <c r="H200" s="36"/>
      <c r="I200" s="200"/>
      <c r="J200" s="36"/>
      <c r="K200" s="36"/>
      <c r="L200" s="39"/>
      <c r="M200" s="201"/>
      <c r="N200" s="202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153</v>
      </c>
      <c r="AU200" s="17" t="s">
        <v>85</v>
      </c>
    </row>
    <row r="201" spans="1:65" s="2" customFormat="1" ht="55.5" customHeight="1">
      <c r="A201" s="34"/>
      <c r="B201" s="35"/>
      <c r="C201" s="186" t="s">
        <v>227</v>
      </c>
      <c r="D201" s="186" t="s">
        <v>148</v>
      </c>
      <c r="E201" s="187" t="s">
        <v>1234</v>
      </c>
      <c r="F201" s="188" t="s">
        <v>1235</v>
      </c>
      <c r="G201" s="189" t="s">
        <v>649</v>
      </c>
      <c r="H201" s="190">
        <v>3</v>
      </c>
      <c r="I201" s="191"/>
      <c r="J201" s="190">
        <f>ROUND(I201*H201,0)</f>
        <v>0</v>
      </c>
      <c r="K201" s="188" t="s">
        <v>1</v>
      </c>
      <c r="L201" s="39"/>
      <c r="M201" s="192" t="s">
        <v>1</v>
      </c>
      <c r="N201" s="193" t="s">
        <v>41</v>
      </c>
      <c r="O201" s="71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6" t="s">
        <v>152</v>
      </c>
      <c r="AT201" s="196" t="s">
        <v>148</v>
      </c>
      <c r="AU201" s="196" t="s">
        <v>85</v>
      </c>
      <c r="AY201" s="17" t="s">
        <v>145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</v>
      </c>
      <c r="BK201" s="197">
        <f>ROUND(I201*H201,0)</f>
        <v>0</v>
      </c>
      <c r="BL201" s="17" t="s">
        <v>152</v>
      </c>
      <c r="BM201" s="196" t="s">
        <v>296</v>
      </c>
    </row>
    <row r="202" spans="1:65" s="2" customFormat="1" ht="39">
      <c r="A202" s="34"/>
      <c r="B202" s="35"/>
      <c r="C202" s="36"/>
      <c r="D202" s="198" t="s">
        <v>153</v>
      </c>
      <c r="E202" s="36"/>
      <c r="F202" s="199" t="s">
        <v>1236</v>
      </c>
      <c r="G202" s="36"/>
      <c r="H202" s="36"/>
      <c r="I202" s="200"/>
      <c r="J202" s="36"/>
      <c r="K202" s="36"/>
      <c r="L202" s="39"/>
      <c r="M202" s="201"/>
      <c r="N202" s="202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153</v>
      </c>
      <c r="AU202" s="17" t="s">
        <v>85</v>
      </c>
    </row>
    <row r="203" spans="1:65" s="2" customFormat="1" ht="21.75" customHeight="1">
      <c r="A203" s="34"/>
      <c r="B203" s="35"/>
      <c r="C203" s="186" t="s">
        <v>308</v>
      </c>
      <c r="D203" s="186" t="s">
        <v>148</v>
      </c>
      <c r="E203" s="187" t="s">
        <v>1237</v>
      </c>
      <c r="F203" s="188" t="s">
        <v>1238</v>
      </c>
      <c r="G203" s="189" t="s">
        <v>649</v>
      </c>
      <c r="H203" s="190">
        <v>6</v>
      </c>
      <c r="I203" s="191"/>
      <c r="J203" s="190">
        <f>ROUND(I203*H203,0)</f>
        <v>0</v>
      </c>
      <c r="K203" s="188" t="s">
        <v>1</v>
      </c>
      <c r="L203" s="39"/>
      <c r="M203" s="192" t="s">
        <v>1</v>
      </c>
      <c r="N203" s="193" t="s">
        <v>41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152</v>
      </c>
      <c r="AT203" s="196" t="s">
        <v>148</v>
      </c>
      <c r="AU203" s="196" t="s">
        <v>85</v>
      </c>
      <c r="AY203" s="17" t="s">
        <v>145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</v>
      </c>
      <c r="BK203" s="197">
        <f>ROUND(I203*H203,0)</f>
        <v>0</v>
      </c>
      <c r="BL203" s="17" t="s">
        <v>152</v>
      </c>
      <c r="BM203" s="196" t="s">
        <v>300</v>
      </c>
    </row>
    <row r="204" spans="1:65" s="2" customFormat="1" ht="11.25">
      <c r="A204" s="34"/>
      <c r="B204" s="35"/>
      <c r="C204" s="36"/>
      <c r="D204" s="198" t="s">
        <v>153</v>
      </c>
      <c r="E204" s="36"/>
      <c r="F204" s="199" t="s">
        <v>1239</v>
      </c>
      <c r="G204" s="36"/>
      <c r="H204" s="36"/>
      <c r="I204" s="200"/>
      <c r="J204" s="36"/>
      <c r="K204" s="36"/>
      <c r="L204" s="39"/>
      <c r="M204" s="201"/>
      <c r="N204" s="202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153</v>
      </c>
      <c r="AU204" s="17" t="s">
        <v>85</v>
      </c>
    </row>
    <row r="205" spans="1:65" s="2" customFormat="1" ht="37.9" customHeight="1">
      <c r="A205" s="34"/>
      <c r="B205" s="35"/>
      <c r="C205" s="186" t="s">
        <v>228</v>
      </c>
      <c r="D205" s="186" t="s">
        <v>148</v>
      </c>
      <c r="E205" s="187" t="s">
        <v>1240</v>
      </c>
      <c r="F205" s="188" t="s">
        <v>1241</v>
      </c>
      <c r="G205" s="189" t="s">
        <v>286</v>
      </c>
      <c r="H205" s="190">
        <v>180</v>
      </c>
      <c r="I205" s="191"/>
      <c r="J205" s="190">
        <f>ROUND(I205*H205,0)</f>
        <v>0</v>
      </c>
      <c r="K205" s="188" t="s">
        <v>1</v>
      </c>
      <c r="L205" s="39"/>
      <c r="M205" s="192" t="s">
        <v>1</v>
      </c>
      <c r="N205" s="193" t="s">
        <v>41</v>
      </c>
      <c r="O205" s="71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152</v>
      </c>
      <c r="AT205" s="196" t="s">
        <v>148</v>
      </c>
      <c r="AU205" s="196" t="s">
        <v>85</v>
      </c>
      <c r="AY205" s="17" t="s">
        <v>145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</v>
      </c>
      <c r="BK205" s="197">
        <f>ROUND(I205*H205,0)</f>
        <v>0</v>
      </c>
      <c r="BL205" s="17" t="s">
        <v>152</v>
      </c>
      <c r="BM205" s="196" t="s">
        <v>305</v>
      </c>
    </row>
    <row r="206" spans="1:65" s="2" customFormat="1" ht="29.25">
      <c r="A206" s="34"/>
      <c r="B206" s="35"/>
      <c r="C206" s="36"/>
      <c r="D206" s="198" t="s">
        <v>153</v>
      </c>
      <c r="E206" s="36"/>
      <c r="F206" s="199" t="s">
        <v>1242</v>
      </c>
      <c r="G206" s="36"/>
      <c r="H206" s="36"/>
      <c r="I206" s="200"/>
      <c r="J206" s="36"/>
      <c r="K206" s="36"/>
      <c r="L206" s="39"/>
      <c r="M206" s="201"/>
      <c r="N206" s="202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153</v>
      </c>
      <c r="AU206" s="17" t="s">
        <v>85</v>
      </c>
    </row>
    <row r="207" spans="1:65" s="2" customFormat="1" ht="16.5" customHeight="1">
      <c r="A207" s="34"/>
      <c r="B207" s="35"/>
      <c r="C207" s="186" t="s">
        <v>318</v>
      </c>
      <c r="D207" s="186" t="s">
        <v>148</v>
      </c>
      <c r="E207" s="187" t="s">
        <v>1243</v>
      </c>
      <c r="F207" s="188" t="s">
        <v>1244</v>
      </c>
      <c r="G207" s="189" t="s">
        <v>649</v>
      </c>
      <c r="H207" s="190">
        <v>1</v>
      </c>
      <c r="I207" s="191"/>
      <c r="J207" s="190">
        <f>ROUND(I207*H207,0)</f>
        <v>0</v>
      </c>
      <c r="K207" s="188" t="s">
        <v>1</v>
      </c>
      <c r="L207" s="39"/>
      <c r="M207" s="192" t="s">
        <v>1</v>
      </c>
      <c r="N207" s="193" t="s">
        <v>41</v>
      </c>
      <c r="O207" s="71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152</v>
      </c>
      <c r="AT207" s="196" t="s">
        <v>148</v>
      </c>
      <c r="AU207" s="196" t="s">
        <v>85</v>
      </c>
      <c r="AY207" s="17" t="s">
        <v>145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</v>
      </c>
      <c r="BK207" s="197">
        <f>ROUND(I207*H207,0)</f>
        <v>0</v>
      </c>
      <c r="BL207" s="17" t="s">
        <v>152</v>
      </c>
      <c r="BM207" s="196" t="s">
        <v>311</v>
      </c>
    </row>
    <row r="208" spans="1:65" s="2" customFormat="1" ht="11.25">
      <c r="A208" s="34"/>
      <c r="B208" s="35"/>
      <c r="C208" s="36"/>
      <c r="D208" s="198" t="s">
        <v>153</v>
      </c>
      <c r="E208" s="36"/>
      <c r="F208" s="199" t="s">
        <v>1244</v>
      </c>
      <c r="G208" s="36"/>
      <c r="H208" s="36"/>
      <c r="I208" s="200"/>
      <c r="J208" s="36"/>
      <c r="K208" s="36"/>
      <c r="L208" s="39"/>
      <c r="M208" s="201"/>
      <c r="N208" s="202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153</v>
      </c>
      <c r="AU208" s="17" t="s">
        <v>85</v>
      </c>
    </row>
    <row r="209" spans="1:65" s="2" customFormat="1" ht="16.5" customHeight="1">
      <c r="A209" s="34"/>
      <c r="B209" s="35"/>
      <c r="C209" s="186" t="s">
        <v>232</v>
      </c>
      <c r="D209" s="186" t="s">
        <v>148</v>
      </c>
      <c r="E209" s="187" t="s">
        <v>1245</v>
      </c>
      <c r="F209" s="188" t="s">
        <v>1246</v>
      </c>
      <c r="G209" s="189" t="s">
        <v>649</v>
      </c>
      <c r="H209" s="190">
        <v>2</v>
      </c>
      <c r="I209" s="191"/>
      <c r="J209" s="190">
        <f>ROUND(I209*H209,0)</f>
        <v>0</v>
      </c>
      <c r="K209" s="188" t="s">
        <v>1</v>
      </c>
      <c r="L209" s="39"/>
      <c r="M209" s="192" t="s">
        <v>1</v>
      </c>
      <c r="N209" s="193" t="s">
        <v>41</v>
      </c>
      <c r="O209" s="71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152</v>
      </c>
      <c r="AT209" s="196" t="s">
        <v>148</v>
      </c>
      <c r="AU209" s="196" t="s">
        <v>85</v>
      </c>
      <c r="AY209" s="17" t="s">
        <v>145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</v>
      </c>
      <c r="BK209" s="197">
        <f>ROUND(I209*H209,0)</f>
        <v>0</v>
      </c>
      <c r="BL209" s="17" t="s">
        <v>152</v>
      </c>
      <c r="BM209" s="196" t="s">
        <v>315</v>
      </c>
    </row>
    <row r="210" spans="1:65" s="2" customFormat="1" ht="11.25">
      <c r="A210" s="34"/>
      <c r="B210" s="35"/>
      <c r="C210" s="36"/>
      <c r="D210" s="198" t="s">
        <v>153</v>
      </c>
      <c r="E210" s="36"/>
      <c r="F210" s="199" t="s">
        <v>1246</v>
      </c>
      <c r="G210" s="36"/>
      <c r="H210" s="36"/>
      <c r="I210" s="200"/>
      <c r="J210" s="36"/>
      <c r="K210" s="36"/>
      <c r="L210" s="39"/>
      <c r="M210" s="201"/>
      <c r="N210" s="202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153</v>
      </c>
      <c r="AU210" s="17" t="s">
        <v>85</v>
      </c>
    </row>
    <row r="211" spans="1:65" s="2" customFormat="1" ht="24.2" customHeight="1">
      <c r="A211" s="34"/>
      <c r="B211" s="35"/>
      <c r="C211" s="186" t="s">
        <v>328</v>
      </c>
      <c r="D211" s="186" t="s">
        <v>148</v>
      </c>
      <c r="E211" s="187" t="s">
        <v>1247</v>
      </c>
      <c r="F211" s="188" t="s">
        <v>1248</v>
      </c>
      <c r="G211" s="189" t="s">
        <v>649</v>
      </c>
      <c r="H211" s="190">
        <v>30</v>
      </c>
      <c r="I211" s="191"/>
      <c r="J211" s="190">
        <f>ROUND(I211*H211,0)</f>
        <v>0</v>
      </c>
      <c r="K211" s="188" t="s">
        <v>1</v>
      </c>
      <c r="L211" s="39"/>
      <c r="M211" s="192" t="s">
        <v>1</v>
      </c>
      <c r="N211" s="193" t="s">
        <v>41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152</v>
      </c>
      <c r="AT211" s="196" t="s">
        <v>148</v>
      </c>
      <c r="AU211" s="196" t="s">
        <v>85</v>
      </c>
      <c r="AY211" s="17" t="s">
        <v>145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</v>
      </c>
      <c r="BK211" s="197">
        <f>ROUND(I211*H211,0)</f>
        <v>0</v>
      </c>
      <c r="BL211" s="17" t="s">
        <v>152</v>
      </c>
      <c r="BM211" s="196" t="s">
        <v>321</v>
      </c>
    </row>
    <row r="212" spans="1:65" s="2" customFormat="1" ht="19.5">
      <c r="A212" s="34"/>
      <c r="B212" s="35"/>
      <c r="C212" s="36"/>
      <c r="D212" s="198" t="s">
        <v>153</v>
      </c>
      <c r="E212" s="36"/>
      <c r="F212" s="199" t="s">
        <v>1248</v>
      </c>
      <c r="G212" s="36"/>
      <c r="H212" s="36"/>
      <c r="I212" s="200"/>
      <c r="J212" s="36"/>
      <c r="K212" s="36"/>
      <c r="L212" s="39"/>
      <c r="M212" s="201"/>
      <c r="N212" s="202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153</v>
      </c>
      <c r="AU212" s="17" t="s">
        <v>85</v>
      </c>
    </row>
    <row r="213" spans="1:65" s="2" customFormat="1" ht="16.5" customHeight="1">
      <c r="A213" s="34"/>
      <c r="B213" s="35"/>
      <c r="C213" s="186" t="s">
        <v>236</v>
      </c>
      <c r="D213" s="186" t="s">
        <v>148</v>
      </c>
      <c r="E213" s="187" t="s">
        <v>1249</v>
      </c>
      <c r="F213" s="188" t="s">
        <v>1250</v>
      </c>
      <c r="G213" s="189" t="s">
        <v>649</v>
      </c>
      <c r="H213" s="190">
        <v>1</v>
      </c>
      <c r="I213" s="191"/>
      <c r="J213" s="190">
        <f>ROUND(I213*H213,0)</f>
        <v>0</v>
      </c>
      <c r="K213" s="188" t="s">
        <v>1</v>
      </c>
      <c r="L213" s="39"/>
      <c r="M213" s="192" t="s">
        <v>1</v>
      </c>
      <c r="N213" s="193" t="s">
        <v>41</v>
      </c>
      <c r="O213" s="71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6" t="s">
        <v>152</v>
      </c>
      <c r="AT213" s="196" t="s">
        <v>148</v>
      </c>
      <c r="AU213" s="196" t="s">
        <v>85</v>
      </c>
      <c r="AY213" s="17" t="s">
        <v>145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7" t="s">
        <v>8</v>
      </c>
      <c r="BK213" s="197">
        <f>ROUND(I213*H213,0)</f>
        <v>0</v>
      </c>
      <c r="BL213" s="17" t="s">
        <v>152</v>
      </c>
      <c r="BM213" s="196" t="s">
        <v>326</v>
      </c>
    </row>
    <row r="214" spans="1:65" s="2" customFormat="1" ht="11.25">
      <c r="A214" s="34"/>
      <c r="B214" s="35"/>
      <c r="C214" s="36"/>
      <c r="D214" s="198" t="s">
        <v>153</v>
      </c>
      <c r="E214" s="36"/>
      <c r="F214" s="199" t="s">
        <v>1250</v>
      </c>
      <c r="G214" s="36"/>
      <c r="H214" s="36"/>
      <c r="I214" s="200"/>
      <c r="J214" s="36"/>
      <c r="K214" s="36"/>
      <c r="L214" s="39"/>
      <c r="M214" s="201"/>
      <c r="N214" s="202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153</v>
      </c>
      <c r="AU214" s="17" t="s">
        <v>85</v>
      </c>
    </row>
    <row r="215" spans="1:65" s="2" customFormat="1" ht="24.2" customHeight="1">
      <c r="A215" s="34"/>
      <c r="B215" s="35"/>
      <c r="C215" s="186" t="s">
        <v>339</v>
      </c>
      <c r="D215" s="186" t="s">
        <v>148</v>
      </c>
      <c r="E215" s="187" t="s">
        <v>1251</v>
      </c>
      <c r="F215" s="188" t="s">
        <v>1252</v>
      </c>
      <c r="G215" s="189" t="s">
        <v>151</v>
      </c>
      <c r="H215" s="190">
        <v>180</v>
      </c>
      <c r="I215" s="191"/>
      <c r="J215" s="190">
        <f>ROUND(I215*H215,0)</f>
        <v>0</v>
      </c>
      <c r="K215" s="188" t="s">
        <v>1</v>
      </c>
      <c r="L215" s="39"/>
      <c r="M215" s="192" t="s">
        <v>1</v>
      </c>
      <c r="N215" s="193" t="s">
        <v>41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152</v>
      </c>
      <c r="AT215" s="196" t="s">
        <v>148</v>
      </c>
      <c r="AU215" s="196" t="s">
        <v>85</v>
      </c>
      <c r="AY215" s="17" t="s">
        <v>145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</v>
      </c>
      <c r="BK215" s="197">
        <f>ROUND(I215*H215,0)</f>
        <v>0</v>
      </c>
      <c r="BL215" s="17" t="s">
        <v>152</v>
      </c>
      <c r="BM215" s="196" t="s">
        <v>331</v>
      </c>
    </row>
    <row r="216" spans="1:65" s="2" customFormat="1" ht="19.5">
      <c r="A216" s="34"/>
      <c r="B216" s="35"/>
      <c r="C216" s="36"/>
      <c r="D216" s="198" t="s">
        <v>153</v>
      </c>
      <c r="E216" s="36"/>
      <c r="F216" s="199" t="s">
        <v>1252</v>
      </c>
      <c r="G216" s="36"/>
      <c r="H216" s="36"/>
      <c r="I216" s="200"/>
      <c r="J216" s="36"/>
      <c r="K216" s="36"/>
      <c r="L216" s="39"/>
      <c r="M216" s="201"/>
      <c r="N216" s="202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153</v>
      </c>
      <c r="AU216" s="17" t="s">
        <v>85</v>
      </c>
    </row>
    <row r="217" spans="1:65" s="2" customFormat="1" ht="24.2" customHeight="1">
      <c r="A217" s="34"/>
      <c r="B217" s="35"/>
      <c r="C217" s="186" t="s">
        <v>241</v>
      </c>
      <c r="D217" s="186" t="s">
        <v>148</v>
      </c>
      <c r="E217" s="187" t="s">
        <v>1253</v>
      </c>
      <c r="F217" s="188" t="s">
        <v>1254</v>
      </c>
      <c r="G217" s="189" t="s">
        <v>151</v>
      </c>
      <c r="H217" s="190">
        <v>10</v>
      </c>
      <c r="I217" s="191"/>
      <c r="J217" s="190">
        <f>ROUND(I217*H217,0)</f>
        <v>0</v>
      </c>
      <c r="K217" s="188" t="s">
        <v>1</v>
      </c>
      <c r="L217" s="39"/>
      <c r="M217" s="192" t="s">
        <v>1</v>
      </c>
      <c r="N217" s="193" t="s">
        <v>41</v>
      </c>
      <c r="O217" s="71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152</v>
      </c>
      <c r="AT217" s="196" t="s">
        <v>148</v>
      </c>
      <c r="AU217" s="196" t="s">
        <v>85</v>
      </c>
      <c r="AY217" s="17" t="s">
        <v>145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</v>
      </c>
      <c r="BK217" s="197">
        <f>ROUND(I217*H217,0)</f>
        <v>0</v>
      </c>
      <c r="BL217" s="17" t="s">
        <v>152</v>
      </c>
      <c r="BM217" s="196" t="s">
        <v>336</v>
      </c>
    </row>
    <row r="218" spans="1:65" s="2" customFormat="1" ht="19.5">
      <c r="A218" s="34"/>
      <c r="B218" s="35"/>
      <c r="C218" s="36"/>
      <c r="D218" s="198" t="s">
        <v>153</v>
      </c>
      <c r="E218" s="36"/>
      <c r="F218" s="199" t="s">
        <v>1254</v>
      </c>
      <c r="G218" s="36"/>
      <c r="H218" s="36"/>
      <c r="I218" s="200"/>
      <c r="J218" s="36"/>
      <c r="K218" s="36"/>
      <c r="L218" s="39"/>
      <c r="M218" s="201"/>
      <c r="N218" s="202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153</v>
      </c>
      <c r="AU218" s="17" t="s">
        <v>85</v>
      </c>
    </row>
    <row r="219" spans="1:65" s="2" customFormat="1" ht="49.15" customHeight="1">
      <c r="A219" s="34"/>
      <c r="B219" s="35"/>
      <c r="C219" s="186" t="s">
        <v>348</v>
      </c>
      <c r="D219" s="186" t="s">
        <v>148</v>
      </c>
      <c r="E219" s="187" t="s">
        <v>1255</v>
      </c>
      <c r="F219" s="188" t="s">
        <v>1256</v>
      </c>
      <c r="G219" s="189" t="s">
        <v>151</v>
      </c>
      <c r="H219" s="190">
        <v>70</v>
      </c>
      <c r="I219" s="191"/>
      <c r="J219" s="190">
        <f>ROUND(I219*H219,0)</f>
        <v>0</v>
      </c>
      <c r="K219" s="188" t="s">
        <v>1</v>
      </c>
      <c r="L219" s="39"/>
      <c r="M219" s="192" t="s">
        <v>1</v>
      </c>
      <c r="N219" s="193" t="s">
        <v>41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152</v>
      </c>
      <c r="AT219" s="196" t="s">
        <v>148</v>
      </c>
      <c r="AU219" s="196" t="s">
        <v>85</v>
      </c>
      <c r="AY219" s="17" t="s">
        <v>145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</v>
      </c>
      <c r="BK219" s="197">
        <f>ROUND(I219*H219,0)</f>
        <v>0</v>
      </c>
      <c r="BL219" s="17" t="s">
        <v>152</v>
      </c>
      <c r="BM219" s="196" t="s">
        <v>342</v>
      </c>
    </row>
    <row r="220" spans="1:65" s="2" customFormat="1" ht="29.25">
      <c r="A220" s="34"/>
      <c r="B220" s="35"/>
      <c r="C220" s="36"/>
      <c r="D220" s="198" t="s">
        <v>153</v>
      </c>
      <c r="E220" s="36"/>
      <c r="F220" s="199" t="s">
        <v>1256</v>
      </c>
      <c r="G220" s="36"/>
      <c r="H220" s="36"/>
      <c r="I220" s="200"/>
      <c r="J220" s="36"/>
      <c r="K220" s="36"/>
      <c r="L220" s="39"/>
      <c r="M220" s="201"/>
      <c r="N220" s="202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153</v>
      </c>
      <c r="AU220" s="17" t="s">
        <v>85</v>
      </c>
    </row>
    <row r="221" spans="1:65" s="2" customFormat="1" ht="21.75" customHeight="1">
      <c r="A221" s="34"/>
      <c r="B221" s="35"/>
      <c r="C221" s="186" t="s">
        <v>245</v>
      </c>
      <c r="D221" s="186" t="s">
        <v>148</v>
      </c>
      <c r="E221" s="187" t="s">
        <v>1257</v>
      </c>
      <c r="F221" s="188" t="s">
        <v>1258</v>
      </c>
      <c r="G221" s="189" t="s">
        <v>286</v>
      </c>
      <c r="H221" s="190">
        <v>36</v>
      </c>
      <c r="I221" s="191"/>
      <c r="J221" s="190">
        <f>ROUND(I221*H221,0)</f>
        <v>0</v>
      </c>
      <c r="K221" s="188" t="s">
        <v>1</v>
      </c>
      <c r="L221" s="39"/>
      <c r="M221" s="192" t="s">
        <v>1</v>
      </c>
      <c r="N221" s="193" t="s">
        <v>41</v>
      </c>
      <c r="O221" s="71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152</v>
      </c>
      <c r="AT221" s="196" t="s">
        <v>148</v>
      </c>
      <c r="AU221" s="196" t="s">
        <v>85</v>
      </c>
      <c r="AY221" s="17" t="s">
        <v>145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7" t="s">
        <v>8</v>
      </c>
      <c r="BK221" s="197">
        <f>ROUND(I221*H221,0)</f>
        <v>0</v>
      </c>
      <c r="BL221" s="17" t="s">
        <v>152</v>
      </c>
      <c r="BM221" s="196" t="s">
        <v>346</v>
      </c>
    </row>
    <row r="222" spans="1:65" s="2" customFormat="1" ht="11.25">
      <c r="A222" s="34"/>
      <c r="B222" s="35"/>
      <c r="C222" s="36"/>
      <c r="D222" s="198" t="s">
        <v>153</v>
      </c>
      <c r="E222" s="36"/>
      <c r="F222" s="199" t="s">
        <v>1258</v>
      </c>
      <c r="G222" s="36"/>
      <c r="H222" s="36"/>
      <c r="I222" s="200"/>
      <c r="J222" s="36"/>
      <c r="K222" s="36"/>
      <c r="L222" s="39"/>
      <c r="M222" s="201"/>
      <c r="N222" s="202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153</v>
      </c>
      <c r="AU222" s="17" t="s">
        <v>85</v>
      </c>
    </row>
    <row r="223" spans="1:65" s="2" customFormat="1" ht="24.2" customHeight="1">
      <c r="A223" s="34"/>
      <c r="B223" s="35"/>
      <c r="C223" s="186" t="s">
        <v>357</v>
      </c>
      <c r="D223" s="186" t="s">
        <v>148</v>
      </c>
      <c r="E223" s="187" t="s">
        <v>1259</v>
      </c>
      <c r="F223" s="188" t="s">
        <v>1260</v>
      </c>
      <c r="G223" s="189" t="s">
        <v>286</v>
      </c>
      <c r="H223" s="190">
        <v>26</v>
      </c>
      <c r="I223" s="191"/>
      <c r="J223" s="190">
        <f>ROUND(I223*H223,0)</f>
        <v>0</v>
      </c>
      <c r="K223" s="188" t="s">
        <v>1</v>
      </c>
      <c r="L223" s="39"/>
      <c r="M223" s="192" t="s">
        <v>1</v>
      </c>
      <c r="N223" s="193" t="s">
        <v>41</v>
      </c>
      <c r="O223" s="71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152</v>
      </c>
      <c r="AT223" s="196" t="s">
        <v>148</v>
      </c>
      <c r="AU223" s="196" t="s">
        <v>85</v>
      </c>
      <c r="AY223" s="17" t="s">
        <v>145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</v>
      </c>
      <c r="BK223" s="197">
        <f>ROUND(I223*H223,0)</f>
        <v>0</v>
      </c>
      <c r="BL223" s="17" t="s">
        <v>152</v>
      </c>
      <c r="BM223" s="196" t="s">
        <v>351</v>
      </c>
    </row>
    <row r="224" spans="1:65" s="2" customFormat="1" ht="11.25">
      <c r="A224" s="34"/>
      <c r="B224" s="35"/>
      <c r="C224" s="36"/>
      <c r="D224" s="198" t="s">
        <v>153</v>
      </c>
      <c r="E224" s="36"/>
      <c r="F224" s="199" t="s">
        <v>1260</v>
      </c>
      <c r="G224" s="36"/>
      <c r="H224" s="36"/>
      <c r="I224" s="200"/>
      <c r="J224" s="36"/>
      <c r="K224" s="36"/>
      <c r="L224" s="39"/>
      <c r="M224" s="201"/>
      <c r="N224" s="202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153</v>
      </c>
      <c r="AU224" s="17" t="s">
        <v>85</v>
      </c>
    </row>
    <row r="225" spans="1:65" s="2" customFormat="1" ht="24.2" customHeight="1">
      <c r="A225" s="34"/>
      <c r="B225" s="35"/>
      <c r="C225" s="186" t="s">
        <v>249</v>
      </c>
      <c r="D225" s="186" t="s">
        <v>148</v>
      </c>
      <c r="E225" s="187" t="s">
        <v>1261</v>
      </c>
      <c r="F225" s="188" t="s">
        <v>1262</v>
      </c>
      <c r="G225" s="189" t="s">
        <v>286</v>
      </c>
      <c r="H225" s="190">
        <v>4</v>
      </c>
      <c r="I225" s="191"/>
      <c r="J225" s="190">
        <f>ROUND(I225*H225,0)</f>
        <v>0</v>
      </c>
      <c r="K225" s="188" t="s">
        <v>1</v>
      </c>
      <c r="L225" s="39"/>
      <c r="M225" s="192" t="s">
        <v>1</v>
      </c>
      <c r="N225" s="193" t="s">
        <v>41</v>
      </c>
      <c r="O225" s="71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6" t="s">
        <v>152</v>
      </c>
      <c r="AT225" s="196" t="s">
        <v>148</v>
      </c>
      <c r="AU225" s="196" t="s">
        <v>85</v>
      </c>
      <c r="AY225" s="17" t="s">
        <v>145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7" t="s">
        <v>8</v>
      </c>
      <c r="BK225" s="197">
        <f>ROUND(I225*H225,0)</f>
        <v>0</v>
      </c>
      <c r="BL225" s="17" t="s">
        <v>152</v>
      </c>
      <c r="BM225" s="196" t="s">
        <v>355</v>
      </c>
    </row>
    <row r="226" spans="1:65" s="2" customFormat="1" ht="19.5">
      <c r="A226" s="34"/>
      <c r="B226" s="35"/>
      <c r="C226" s="36"/>
      <c r="D226" s="198" t="s">
        <v>153</v>
      </c>
      <c r="E226" s="36"/>
      <c r="F226" s="199" t="s">
        <v>1262</v>
      </c>
      <c r="G226" s="36"/>
      <c r="H226" s="36"/>
      <c r="I226" s="200"/>
      <c r="J226" s="36"/>
      <c r="K226" s="36"/>
      <c r="L226" s="39"/>
      <c r="M226" s="201"/>
      <c r="N226" s="202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153</v>
      </c>
      <c r="AU226" s="17" t="s">
        <v>85</v>
      </c>
    </row>
    <row r="227" spans="1:65" s="2" customFormat="1" ht="24.2" customHeight="1">
      <c r="A227" s="34"/>
      <c r="B227" s="35"/>
      <c r="C227" s="186" t="s">
        <v>366</v>
      </c>
      <c r="D227" s="186" t="s">
        <v>148</v>
      </c>
      <c r="E227" s="187" t="s">
        <v>1263</v>
      </c>
      <c r="F227" s="188" t="s">
        <v>1264</v>
      </c>
      <c r="G227" s="189" t="s">
        <v>286</v>
      </c>
      <c r="H227" s="190">
        <v>4</v>
      </c>
      <c r="I227" s="191"/>
      <c r="J227" s="190">
        <f>ROUND(I227*H227,0)</f>
        <v>0</v>
      </c>
      <c r="K227" s="188" t="s">
        <v>1</v>
      </c>
      <c r="L227" s="39"/>
      <c r="M227" s="192" t="s">
        <v>1</v>
      </c>
      <c r="N227" s="193" t="s">
        <v>41</v>
      </c>
      <c r="O227" s="71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152</v>
      </c>
      <c r="AT227" s="196" t="s">
        <v>148</v>
      </c>
      <c r="AU227" s="196" t="s">
        <v>85</v>
      </c>
      <c r="AY227" s="17" t="s">
        <v>145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</v>
      </c>
      <c r="BK227" s="197">
        <f>ROUND(I227*H227,0)</f>
        <v>0</v>
      </c>
      <c r="BL227" s="17" t="s">
        <v>152</v>
      </c>
      <c r="BM227" s="196" t="s">
        <v>360</v>
      </c>
    </row>
    <row r="228" spans="1:65" s="2" customFormat="1" ht="19.5">
      <c r="A228" s="34"/>
      <c r="B228" s="35"/>
      <c r="C228" s="36"/>
      <c r="D228" s="198" t="s">
        <v>153</v>
      </c>
      <c r="E228" s="36"/>
      <c r="F228" s="199" t="s">
        <v>1265</v>
      </c>
      <c r="G228" s="36"/>
      <c r="H228" s="36"/>
      <c r="I228" s="200"/>
      <c r="J228" s="36"/>
      <c r="K228" s="36"/>
      <c r="L228" s="39"/>
      <c r="M228" s="201"/>
      <c r="N228" s="202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153</v>
      </c>
      <c r="AU228" s="17" t="s">
        <v>85</v>
      </c>
    </row>
    <row r="229" spans="1:65" s="2" customFormat="1" ht="16.5" customHeight="1">
      <c r="A229" s="34"/>
      <c r="B229" s="35"/>
      <c r="C229" s="186" t="s">
        <v>252</v>
      </c>
      <c r="D229" s="186" t="s">
        <v>148</v>
      </c>
      <c r="E229" s="187" t="s">
        <v>1266</v>
      </c>
      <c r="F229" s="188" t="s">
        <v>1267</v>
      </c>
      <c r="G229" s="189" t="s">
        <v>286</v>
      </c>
      <c r="H229" s="190">
        <v>4</v>
      </c>
      <c r="I229" s="191"/>
      <c r="J229" s="190">
        <f>ROUND(I229*H229,0)</f>
        <v>0</v>
      </c>
      <c r="K229" s="188" t="s">
        <v>1</v>
      </c>
      <c r="L229" s="39"/>
      <c r="M229" s="192" t="s">
        <v>1</v>
      </c>
      <c r="N229" s="193" t="s">
        <v>41</v>
      </c>
      <c r="O229" s="71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152</v>
      </c>
      <c r="AT229" s="196" t="s">
        <v>148</v>
      </c>
      <c r="AU229" s="196" t="s">
        <v>85</v>
      </c>
      <c r="AY229" s="17" t="s">
        <v>145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</v>
      </c>
      <c r="BK229" s="197">
        <f>ROUND(I229*H229,0)</f>
        <v>0</v>
      </c>
      <c r="BL229" s="17" t="s">
        <v>152</v>
      </c>
      <c r="BM229" s="196" t="s">
        <v>365</v>
      </c>
    </row>
    <row r="230" spans="1:65" s="2" customFormat="1" ht="11.25">
      <c r="A230" s="34"/>
      <c r="B230" s="35"/>
      <c r="C230" s="36"/>
      <c r="D230" s="198" t="s">
        <v>153</v>
      </c>
      <c r="E230" s="36"/>
      <c r="F230" s="199" t="s">
        <v>1267</v>
      </c>
      <c r="G230" s="36"/>
      <c r="H230" s="36"/>
      <c r="I230" s="200"/>
      <c r="J230" s="36"/>
      <c r="K230" s="36"/>
      <c r="L230" s="39"/>
      <c r="M230" s="201"/>
      <c r="N230" s="202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153</v>
      </c>
      <c r="AU230" s="17" t="s">
        <v>85</v>
      </c>
    </row>
    <row r="231" spans="1:65" s="2" customFormat="1" ht="16.5" customHeight="1">
      <c r="A231" s="34"/>
      <c r="B231" s="35"/>
      <c r="C231" s="186" t="s">
        <v>376</v>
      </c>
      <c r="D231" s="186" t="s">
        <v>148</v>
      </c>
      <c r="E231" s="187" t="s">
        <v>1268</v>
      </c>
      <c r="F231" s="188" t="s">
        <v>1269</v>
      </c>
      <c r="G231" s="189" t="s">
        <v>649</v>
      </c>
      <c r="H231" s="190">
        <v>4</v>
      </c>
      <c r="I231" s="191"/>
      <c r="J231" s="190">
        <f>ROUND(I231*H231,0)</f>
        <v>0</v>
      </c>
      <c r="K231" s="188" t="s">
        <v>1</v>
      </c>
      <c r="L231" s="39"/>
      <c r="M231" s="192" t="s">
        <v>1</v>
      </c>
      <c r="N231" s="193" t="s">
        <v>41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152</v>
      </c>
      <c r="AT231" s="196" t="s">
        <v>148</v>
      </c>
      <c r="AU231" s="196" t="s">
        <v>85</v>
      </c>
      <c r="AY231" s="17" t="s">
        <v>145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</v>
      </c>
      <c r="BK231" s="197">
        <f>ROUND(I231*H231,0)</f>
        <v>0</v>
      </c>
      <c r="BL231" s="17" t="s">
        <v>152</v>
      </c>
      <c r="BM231" s="196" t="s">
        <v>369</v>
      </c>
    </row>
    <row r="232" spans="1:65" s="2" customFormat="1" ht="11.25">
      <c r="A232" s="34"/>
      <c r="B232" s="35"/>
      <c r="C232" s="36"/>
      <c r="D232" s="198" t="s">
        <v>153</v>
      </c>
      <c r="E232" s="36"/>
      <c r="F232" s="199" t="s">
        <v>1269</v>
      </c>
      <c r="G232" s="36"/>
      <c r="H232" s="36"/>
      <c r="I232" s="200"/>
      <c r="J232" s="36"/>
      <c r="K232" s="36"/>
      <c r="L232" s="39"/>
      <c r="M232" s="201"/>
      <c r="N232" s="202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153</v>
      </c>
      <c r="AU232" s="17" t="s">
        <v>85</v>
      </c>
    </row>
    <row r="233" spans="1:65" s="2" customFormat="1" ht="16.5" customHeight="1">
      <c r="A233" s="34"/>
      <c r="B233" s="35"/>
      <c r="C233" s="186" t="s">
        <v>256</v>
      </c>
      <c r="D233" s="186" t="s">
        <v>148</v>
      </c>
      <c r="E233" s="187" t="s">
        <v>1270</v>
      </c>
      <c r="F233" s="188" t="s">
        <v>1271</v>
      </c>
      <c r="G233" s="189" t="s">
        <v>649</v>
      </c>
      <c r="H233" s="190">
        <v>3</v>
      </c>
      <c r="I233" s="191"/>
      <c r="J233" s="190">
        <f>ROUND(I233*H233,0)</f>
        <v>0</v>
      </c>
      <c r="K233" s="188" t="s">
        <v>1</v>
      </c>
      <c r="L233" s="39"/>
      <c r="M233" s="192" t="s">
        <v>1</v>
      </c>
      <c r="N233" s="193" t="s">
        <v>41</v>
      </c>
      <c r="O233" s="71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152</v>
      </c>
      <c r="AT233" s="196" t="s">
        <v>148</v>
      </c>
      <c r="AU233" s="196" t="s">
        <v>85</v>
      </c>
      <c r="AY233" s="17" t="s">
        <v>145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7" t="s">
        <v>8</v>
      </c>
      <c r="BK233" s="197">
        <f>ROUND(I233*H233,0)</f>
        <v>0</v>
      </c>
      <c r="BL233" s="17" t="s">
        <v>152</v>
      </c>
      <c r="BM233" s="196" t="s">
        <v>374</v>
      </c>
    </row>
    <row r="234" spans="1:65" s="2" customFormat="1" ht="11.25">
      <c r="A234" s="34"/>
      <c r="B234" s="35"/>
      <c r="C234" s="36"/>
      <c r="D234" s="198" t="s">
        <v>153</v>
      </c>
      <c r="E234" s="36"/>
      <c r="F234" s="199" t="s">
        <v>1271</v>
      </c>
      <c r="G234" s="36"/>
      <c r="H234" s="36"/>
      <c r="I234" s="200"/>
      <c r="J234" s="36"/>
      <c r="K234" s="36"/>
      <c r="L234" s="39"/>
      <c r="M234" s="201"/>
      <c r="N234" s="202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153</v>
      </c>
      <c r="AU234" s="17" t="s">
        <v>85</v>
      </c>
    </row>
    <row r="235" spans="1:65" s="2" customFormat="1" ht="37.9" customHeight="1">
      <c r="A235" s="34"/>
      <c r="B235" s="35"/>
      <c r="C235" s="186" t="s">
        <v>383</v>
      </c>
      <c r="D235" s="186" t="s">
        <v>148</v>
      </c>
      <c r="E235" s="187" t="s">
        <v>1272</v>
      </c>
      <c r="F235" s="188" t="s">
        <v>1273</v>
      </c>
      <c r="G235" s="189" t="s">
        <v>286</v>
      </c>
      <c r="H235" s="190">
        <v>4</v>
      </c>
      <c r="I235" s="191"/>
      <c r="J235" s="190">
        <f>ROUND(I235*H235,0)</f>
        <v>0</v>
      </c>
      <c r="K235" s="188" t="s">
        <v>1</v>
      </c>
      <c r="L235" s="39"/>
      <c r="M235" s="192" t="s">
        <v>1</v>
      </c>
      <c r="N235" s="193" t="s">
        <v>41</v>
      </c>
      <c r="O235" s="71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152</v>
      </c>
      <c r="AT235" s="196" t="s">
        <v>148</v>
      </c>
      <c r="AU235" s="196" t="s">
        <v>85</v>
      </c>
      <c r="AY235" s="17" t="s">
        <v>145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7" t="s">
        <v>8</v>
      </c>
      <c r="BK235" s="197">
        <f>ROUND(I235*H235,0)</f>
        <v>0</v>
      </c>
      <c r="BL235" s="17" t="s">
        <v>152</v>
      </c>
      <c r="BM235" s="196" t="s">
        <v>379</v>
      </c>
    </row>
    <row r="236" spans="1:65" s="2" customFormat="1" ht="19.5">
      <c r="A236" s="34"/>
      <c r="B236" s="35"/>
      <c r="C236" s="36"/>
      <c r="D236" s="198" t="s">
        <v>153</v>
      </c>
      <c r="E236" s="36"/>
      <c r="F236" s="199" t="s">
        <v>1273</v>
      </c>
      <c r="G236" s="36"/>
      <c r="H236" s="36"/>
      <c r="I236" s="200"/>
      <c r="J236" s="36"/>
      <c r="K236" s="36"/>
      <c r="L236" s="39"/>
      <c r="M236" s="201"/>
      <c r="N236" s="202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153</v>
      </c>
      <c r="AU236" s="17" t="s">
        <v>85</v>
      </c>
    </row>
    <row r="237" spans="1:65" s="2" customFormat="1" ht="16.5" customHeight="1">
      <c r="A237" s="34"/>
      <c r="B237" s="35"/>
      <c r="C237" s="186" t="s">
        <v>261</v>
      </c>
      <c r="D237" s="186" t="s">
        <v>148</v>
      </c>
      <c r="E237" s="187" t="s">
        <v>1274</v>
      </c>
      <c r="F237" s="188" t="s">
        <v>1275</v>
      </c>
      <c r="G237" s="189" t="s">
        <v>649</v>
      </c>
      <c r="H237" s="190">
        <v>40</v>
      </c>
      <c r="I237" s="191"/>
      <c r="J237" s="190">
        <f>ROUND(I237*H237,0)</f>
        <v>0</v>
      </c>
      <c r="K237" s="188" t="s">
        <v>1</v>
      </c>
      <c r="L237" s="39"/>
      <c r="M237" s="192" t="s">
        <v>1</v>
      </c>
      <c r="N237" s="193" t="s">
        <v>41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152</v>
      </c>
      <c r="AT237" s="196" t="s">
        <v>148</v>
      </c>
      <c r="AU237" s="196" t="s">
        <v>85</v>
      </c>
      <c r="AY237" s="17" t="s">
        <v>145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</v>
      </c>
      <c r="BK237" s="197">
        <f>ROUND(I237*H237,0)</f>
        <v>0</v>
      </c>
      <c r="BL237" s="17" t="s">
        <v>152</v>
      </c>
      <c r="BM237" s="196" t="s">
        <v>26</v>
      </c>
    </row>
    <row r="238" spans="1:65" s="2" customFormat="1" ht="11.25">
      <c r="A238" s="34"/>
      <c r="B238" s="35"/>
      <c r="C238" s="36"/>
      <c r="D238" s="198" t="s">
        <v>153</v>
      </c>
      <c r="E238" s="36"/>
      <c r="F238" s="199" t="s">
        <v>1275</v>
      </c>
      <c r="G238" s="36"/>
      <c r="H238" s="36"/>
      <c r="I238" s="200"/>
      <c r="J238" s="36"/>
      <c r="K238" s="36"/>
      <c r="L238" s="39"/>
      <c r="M238" s="201"/>
      <c r="N238" s="202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153</v>
      </c>
      <c r="AU238" s="17" t="s">
        <v>85</v>
      </c>
    </row>
    <row r="239" spans="1:65" s="2" customFormat="1" ht="16.5" customHeight="1">
      <c r="A239" s="34"/>
      <c r="B239" s="35"/>
      <c r="C239" s="186" t="s">
        <v>392</v>
      </c>
      <c r="D239" s="186" t="s">
        <v>148</v>
      </c>
      <c r="E239" s="187" t="s">
        <v>1276</v>
      </c>
      <c r="F239" s="188" t="s">
        <v>1277</v>
      </c>
      <c r="G239" s="189" t="s">
        <v>649</v>
      </c>
      <c r="H239" s="190">
        <v>4</v>
      </c>
      <c r="I239" s="191"/>
      <c r="J239" s="190">
        <f>ROUND(I239*H239,0)</f>
        <v>0</v>
      </c>
      <c r="K239" s="188" t="s">
        <v>1</v>
      </c>
      <c r="L239" s="39"/>
      <c r="M239" s="192" t="s">
        <v>1</v>
      </c>
      <c r="N239" s="193" t="s">
        <v>41</v>
      </c>
      <c r="O239" s="71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152</v>
      </c>
      <c r="AT239" s="196" t="s">
        <v>148</v>
      </c>
      <c r="AU239" s="196" t="s">
        <v>85</v>
      </c>
      <c r="AY239" s="17" t="s">
        <v>145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7" t="s">
        <v>8</v>
      </c>
      <c r="BK239" s="197">
        <f>ROUND(I239*H239,0)</f>
        <v>0</v>
      </c>
      <c r="BL239" s="17" t="s">
        <v>152</v>
      </c>
      <c r="BM239" s="196" t="s">
        <v>386</v>
      </c>
    </row>
    <row r="240" spans="1:65" s="2" customFormat="1" ht="11.25">
      <c r="A240" s="34"/>
      <c r="B240" s="35"/>
      <c r="C240" s="36"/>
      <c r="D240" s="198" t="s">
        <v>153</v>
      </c>
      <c r="E240" s="36"/>
      <c r="F240" s="199" t="s">
        <v>1278</v>
      </c>
      <c r="G240" s="36"/>
      <c r="H240" s="36"/>
      <c r="I240" s="200"/>
      <c r="J240" s="36"/>
      <c r="K240" s="36"/>
      <c r="L240" s="39"/>
      <c r="M240" s="201"/>
      <c r="N240" s="202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85</v>
      </c>
    </row>
    <row r="241" spans="1:65" s="2" customFormat="1" ht="24.2" customHeight="1">
      <c r="A241" s="34"/>
      <c r="B241" s="35"/>
      <c r="C241" s="186" t="s">
        <v>264</v>
      </c>
      <c r="D241" s="186" t="s">
        <v>148</v>
      </c>
      <c r="E241" s="187" t="s">
        <v>1279</v>
      </c>
      <c r="F241" s="188" t="s">
        <v>1280</v>
      </c>
      <c r="G241" s="189" t="s">
        <v>649</v>
      </c>
      <c r="H241" s="190">
        <v>17</v>
      </c>
      <c r="I241" s="191"/>
      <c r="J241" s="190">
        <f>ROUND(I241*H241,0)</f>
        <v>0</v>
      </c>
      <c r="K241" s="188" t="s">
        <v>1</v>
      </c>
      <c r="L241" s="39"/>
      <c r="M241" s="192" t="s">
        <v>1</v>
      </c>
      <c r="N241" s="193" t="s">
        <v>41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152</v>
      </c>
      <c r="AT241" s="196" t="s">
        <v>148</v>
      </c>
      <c r="AU241" s="196" t="s">
        <v>85</v>
      </c>
      <c r="AY241" s="17" t="s">
        <v>145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</v>
      </c>
      <c r="BK241" s="197">
        <f>ROUND(I241*H241,0)</f>
        <v>0</v>
      </c>
      <c r="BL241" s="17" t="s">
        <v>152</v>
      </c>
      <c r="BM241" s="196" t="s">
        <v>391</v>
      </c>
    </row>
    <row r="242" spans="1:65" s="2" customFormat="1" ht="19.5">
      <c r="A242" s="34"/>
      <c r="B242" s="35"/>
      <c r="C242" s="36"/>
      <c r="D242" s="198" t="s">
        <v>153</v>
      </c>
      <c r="E242" s="36"/>
      <c r="F242" s="199" t="s">
        <v>1280</v>
      </c>
      <c r="G242" s="36"/>
      <c r="H242" s="36"/>
      <c r="I242" s="200"/>
      <c r="J242" s="36"/>
      <c r="K242" s="36"/>
      <c r="L242" s="39"/>
      <c r="M242" s="201"/>
      <c r="N242" s="202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153</v>
      </c>
      <c r="AU242" s="17" t="s">
        <v>85</v>
      </c>
    </row>
    <row r="243" spans="1:65" s="2" customFormat="1" ht="16.5" customHeight="1">
      <c r="A243" s="34"/>
      <c r="B243" s="35"/>
      <c r="C243" s="186" t="s">
        <v>401</v>
      </c>
      <c r="D243" s="186" t="s">
        <v>148</v>
      </c>
      <c r="E243" s="187" t="s">
        <v>1281</v>
      </c>
      <c r="F243" s="188" t="s">
        <v>1282</v>
      </c>
      <c r="G243" s="189" t="s">
        <v>649</v>
      </c>
      <c r="H243" s="190">
        <v>6</v>
      </c>
      <c r="I243" s="191"/>
      <c r="J243" s="190">
        <f>ROUND(I243*H243,0)</f>
        <v>0</v>
      </c>
      <c r="K243" s="188" t="s">
        <v>1</v>
      </c>
      <c r="L243" s="39"/>
      <c r="M243" s="192" t="s">
        <v>1</v>
      </c>
      <c r="N243" s="193" t="s">
        <v>41</v>
      </c>
      <c r="O243" s="71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152</v>
      </c>
      <c r="AT243" s="196" t="s">
        <v>148</v>
      </c>
      <c r="AU243" s="196" t="s">
        <v>85</v>
      </c>
      <c r="AY243" s="17" t="s">
        <v>145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</v>
      </c>
      <c r="BK243" s="197">
        <f>ROUND(I243*H243,0)</f>
        <v>0</v>
      </c>
      <c r="BL243" s="17" t="s">
        <v>152</v>
      </c>
      <c r="BM243" s="196" t="s">
        <v>395</v>
      </c>
    </row>
    <row r="244" spans="1:65" s="2" customFormat="1" ht="11.25">
      <c r="A244" s="34"/>
      <c r="B244" s="35"/>
      <c r="C244" s="36"/>
      <c r="D244" s="198" t="s">
        <v>153</v>
      </c>
      <c r="E244" s="36"/>
      <c r="F244" s="199" t="s">
        <v>1282</v>
      </c>
      <c r="G244" s="36"/>
      <c r="H244" s="36"/>
      <c r="I244" s="200"/>
      <c r="J244" s="36"/>
      <c r="K244" s="36"/>
      <c r="L244" s="39"/>
      <c r="M244" s="201"/>
      <c r="N244" s="202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153</v>
      </c>
      <c r="AU244" s="17" t="s">
        <v>85</v>
      </c>
    </row>
    <row r="245" spans="1:65" s="2" customFormat="1" ht="16.5" customHeight="1">
      <c r="A245" s="34"/>
      <c r="B245" s="35"/>
      <c r="C245" s="186" t="s">
        <v>270</v>
      </c>
      <c r="D245" s="186" t="s">
        <v>148</v>
      </c>
      <c r="E245" s="187" t="s">
        <v>1283</v>
      </c>
      <c r="F245" s="188" t="s">
        <v>1284</v>
      </c>
      <c r="G245" s="189" t="s">
        <v>649</v>
      </c>
      <c r="H245" s="190">
        <v>24</v>
      </c>
      <c r="I245" s="191"/>
      <c r="J245" s="190">
        <f>ROUND(I245*H245,0)</f>
        <v>0</v>
      </c>
      <c r="K245" s="188" t="s">
        <v>1</v>
      </c>
      <c r="L245" s="39"/>
      <c r="M245" s="192" t="s">
        <v>1</v>
      </c>
      <c r="N245" s="193" t="s">
        <v>41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152</v>
      </c>
      <c r="AT245" s="196" t="s">
        <v>148</v>
      </c>
      <c r="AU245" s="196" t="s">
        <v>85</v>
      </c>
      <c r="AY245" s="17" t="s">
        <v>145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</v>
      </c>
      <c r="BK245" s="197">
        <f>ROUND(I245*H245,0)</f>
        <v>0</v>
      </c>
      <c r="BL245" s="17" t="s">
        <v>152</v>
      </c>
      <c r="BM245" s="196" t="s">
        <v>400</v>
      </c>
    </row>
    <row r="246" spans="1:65" s="2" customFormat="1" ht="11.25">
      <c r="A246" s="34"/>
      <c r="B246" s="35"/>
      <c r="C246" s="36"/>
      <c r="D246" s="198" t="s">
        <v>153</v>
      </c>
      <c r="E246" s="36"/>
      <c r="F246" s="199" t="s">
        <v>1284</v>
      </c>
      <c r="G246" s="36"/>
      <c r="H246" s="36"/>
      <c r="I246" s="200"/>
      <c r="J246" s="36"/>
      <c r="K246" s="36"/>
      <c r="L246" s="39"/>
      <c r="M246" s="201"/>
      <c r="N246" s="202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153</v>
      </c>
      <c r="AU246" s="17" t="s">
        <v>85</v>
      </c>
    </row>
    <row r="247" spans="1:65" s="2" customFormat="1" ht="24.2" customHeight="1">
      <c r="A247" s="34"/>
      <c r="B247" s="35"/>
      <c r="C247" s="186" t="s">
        <v>410</v>
      </c>
      <c r="D247" s="186" t="s">
        <v>148</v>
      </c>
      <c r="E247" s="187" t="s">
        <v>1285</v>
      </c>
      <c r="F247" s="188" t="s">
        <v>1286</v>
      </c>
      <c r="G247" s="189" t="s">
        <v>286</v>
      </c>
      <c r="H247" s="190">
        <v>1</v>
      </c>
      <c r="I247" s="191"/>
      <c r="J247" s="190">
        <f>ROUND(I247*H247,0)</f>
        <v>0</v>
      </c>
      <c r="K247" s="188" t="s">
        <v>1</v>
      </c>
      <c r="L247" s="39"/>
      <c r="M247" s="192" t="s">
        <v>1</v>
      </c>
      <c r="N247" s="193" t="s">
        <v>41</v>
      </c>
      <c r="O247" s="71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6" t="s">
        <v>152</v>
      </c>
      <c r="AT247" s="196" t="s">
        <v>148</v>
      </c>
      <c r="AU247" s="196" t="s">
        <v>85</v>
      </c>
      <c r="AY247" s="17" t="s">
        <v>145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7" t="s">
        <v>8</v>
      </c>
      <c r="BK247" s="197">
        <f>ROUND(I247*H247,0)</f>
        <v>0</v>
      </c>
      <c r="BL247" s="17" t="s">
        <v>152</v>
      </c>
      <c r="BM247" s="196" t="s">
        <v>404</v>
      </c>
    </row>
    <row r="248" spans="1:65" s="2" customFormat="1" ht="11.25">
      <c r="A248" s="34"/>
      <c r="B248" s="35"/>
      <c r="C248" s="36"/>
      <c r="D248" s="198" t="s">
        <v>153</v>
      </c>
      <c r="E248" s="36"/>
      <c r="F248" s="199" t="s">
        <v>1286</v>
      </c>
      <c r="G248" s="36"/>
      <c r="H248" s="36"/>
      <c r="I248" s="200"/>
      <c r="J248" s="36"/>
      <c r="K248" s="36"/>
      <c r="L248" s="39"/>
      <c r="M248" s="201"/>
      <c r="N248" s="202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153</v>
      </c>
      <c r="AU248" s="17" t="s">
        <v>85</v>
      </c>
    </row>
    <row r="249" spans="1:65" s="2" customFormat="1" ht="16.5" customHeight="1">
      <c r="A249" s="34"/>
      <c r="B249" s="35"/>
      <c r="C249" s="186" t="s">
        <v>275</v>
      </c>
      <c r="D249" s="186" t="s">
        <v>148</v>
      </c>
      <c r="E249" s="187" t="s">
        <v>1287</v>
      </c>
      <c r="F249" s="188" t="s">
        <v>1288</v>
      </c>
      <c r="G249" s="189" t="s">
        <v>286</v>
      </c>
      <c r="H249" s="190">
        <v>4</v>
      </c>
      <c r="I249" s="191"/>
      <c r="J249" s="190">
        <f>ROUND(I249*H249,0)</f>
        <v>0</v>
      </c>
      <c r="K249" s="188" t="s">
        <v>1</v>
      </c>
      <c r="L249" s="39"/>
      <c r="M249" s="192" t="s">
        <v>1</v>
      </c>
      <c r="N249" s="193" t="s">
        <v>41</v>
      </c>
      <c r="O249" s="71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152</v>
      </c>
      <c r="AT249" s="196" t="s">
        <v>148</v>
      </c>
      <c r="AU249" s="196" t="s">
        <v>85</v>
      </c>
      <c r="AY249" s="17" t="s">
        <v>145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</v>
      </c>
      <c r="BK249" s="197">
        <f>ROUND(I249*H249,0)</f>
        <v>0</v>
      </c>
      <c r="BL249" s="17" t="s">
        <v>152</v>
      </c>
      <c r="BM249" s="196" t="s">
        <v>408</v>
      </c>
    </row>
    <row r="250" spans="1:65" s="2" customFormat="1" ht="11.25">
      <c r="A250" s="34"/>
      <c r="B250" s="35"/>
      <c r="C250" s="36"/>
      <c r="D250" s="198" t="s">
        <v>153</v>
      </c>
      <c r="E250" s="36"/>
      <c r="F250" s="199" t="s">
        <v>1288</v>
      </c>
      <c r="G250" s="36"/>
      <c r="H250" s="36"/>
      <c r="I250" s="200"/>
      <c r="J250" s="36"/>
      <c r="K250" s="36"/>
      <c r="L250" s="39"/>
      <c r="M250" s="201"/>
      <c r="N250" s="202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153</v>
      </c>
      <c r="AU250" s="17" t="s">
        <v>85</v>
      </c>
    </row>
    <row r="251" spans="1:65" s="12" customFormat="1" ht="22.9" customHeight="1">
      <c r="B251" s="170"/>
      <c r="C251" s="171"/>
      <c r="D251" s="172" t="s">
        <v>75</v>
      </c>
      <c r="E251" s="184" t="s">
        <v>753</v>
      </c>
      <c r="F251" s="184" t="s">
        <v>754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SUM(P252:P299)</f>
        <v>0</v>
      </c>
      <c r="Q251" s="178"/>
      <c r="R251" s="179">
        <f>SUM(R252:R299)</f>
        <v>0</v>
      </c>
      <c r="S251" s="178"/>
      <c r="T251" s="180">
        <f>SUM(T252:T299)</f>
        <v>0</v>
      </c>
      <c r="AR251" s="181" t="s">
        <v>85</v>
      </c>
      <c r="AT251" s="182" t="s">
        <v>75</v>
      </c>
      <c r="AU251" s="182" t="s">
        <v>8</v>
      </c>
      <c r="AY251" s="181" t="s">
        <v>145</v>
      </c>
      <c r="BK251" s="183">
        <f>SUM(BK252:BK299)</f>
        <v>0</v>
      </c>
    </row>
    <row r="252" spans="1:65" s="2" customFormat="1" ht="16.5" customHeight="1">
      <c r="A252" s="34"/>
      <c r="B252" s="35"/>
      <c r="C252" s="186" t="s">
        <v>645</v>
      </c>
      <c r="D252" s="186" t="s">
        <v>148</v>
      </c>
      <c r="E252" s="187" t="s">
        <v>1289</v>
      </c>
      <c r="F252" s="188" t="s">
        <v>1290</v>
      </c>
      <c r="G252" s="189" t="s">
        <v>1</v>
      </c>
      <c r="H252" s="190">
        <v>258</v>
      </c>
      <c r="I252" s="191"/>
      <c r="J252" s="190">
        <f>ROUND(I252*H252,0)</f>
        <v>0</v>
      </c>
      <c r="K252" s="188" t="s">
        <v>1</v>
      </c>
      <c r="L252" s="39"/>
      <c r="M252" s="192" t="s">
        <v>1</v>
      </c>
      <c r="N252" s="193" t="s">
        <v>41</v>
      </c>
      <c r="O252" s="71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6" t="s">
        <v>190</v>
      </c>
      <c r="AT252" s="196" t="s">
        <v>148</v>
      </c>
      <c r="AU252" s="196" t="s">
        <v>85</v>
      </c>
      <c r="AY252" s="17" t="s">
        <v>145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7" t="s">
        <v>8</v>
      </c>
      <c r="BK252" s="197">
        <f>ROUND(I252*H252,0)</f>
        <v>0</v>
      </c>
      <c r="BL252" s="17" t="s">
        <v>190</v>
      </c>
      <c r="BM252" s="196" t="s">
        <v>413</v>
      </c>
    </row>
    <row r="253" spans="1:65" s="2" customFormat="1" ht="11.25">
      <c r="A253" s="34"/>
      <c r="B253" s="35"/>
      <c r="C253" s="36"/>
      <c r="D253" s="198" t="s">
        <v>153</v>
      </c>
      <c r="E253" s="36"/>
      <c r="F253" s="199" t="s">
        <v>1291</v>
      </c>
      <c r="G253" s="36"/>
      <c r="H253" s="36"/>
      <c r="I253" s="200"/>
      <c r="J253" s="36"/>
      <c r="K253" s="36"/>
      <c r="L253" s="39"/>
      <c r="M253" s="201"/>
      <c r="N253" s="202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153</v>
      </c>
      <c r="AU253" s="17" t="s">
        <v>85</v>
      </c>
    </row>
    <row r="254" spans="1:65" s="13" customFormat="1" ht="11.25">
      <c r="B254" s="212"/>
      <c r="C254" s="213"/>
      <c r="D254" s="198" t="s">
        <v>167</v>
      </c>
      <c r="E254" s="214" t="s">
        <v>1</v>
      </c>
      <c r="F254" s="215" t="s">
        <v>1292</v>
      </c>
      <c r="G254" s="213"/>
      <c r="H254" s="216">
        <v>258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167</v>
      </c>
      <c r="AU254" s="222" t="s">
        <v>85</v>
      </c>
      <c r="AV254" s="13" t="s">
        <v>85</v>
      </c>
      <c r="AW254" s="13" t="s">
        <v>32</v>
      </c>
      <c r="AX254" s="13" t="s">
        <v>76</v>
      </c>
      <c r="AY254" s="222" t="s">
        <v>145</v>
      </c>
    </row>
    <row r="255" spans="1:65" s="14" customFormat="1" ht="11.25">
      <c r="B255" s="223"/>
      <c r="C255" s="224"/>
      <c r="D255" s="198" t="s">
        <v>167</v>
      </c>
      <c r="E255" s="225" t="s">
        <v>1</v>
      </c>
      <c r="F255" s="226" t="s">
        <v>169</v>
      </c>
      <c r="G255" s="224"/>
      <c r="H255" s="227">
        <v>258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AT255" s="233" t="s">
        <v>167</v>
      </c>
      <c r="AU255" s="233" t="s">
        <v>85</v>
      </c>
      <c r="AV255" s="14" t="s">
        <v>152</v>
      </c>
      <c r="AW255" s="14" t="s">
        <v>32</v>
      </c>
      <c r="AX255" s="14" t="s">
        <v>8</v>
      </c>
      <c r="AY255" s="233" t="s">
        <v>145</v>
      </c>
    </row>
    <row r="256" spans="1:65" s="2" customFormat="1" ht="16.5" customHeight="1">
      <c r="A256" s="34"/>
      <c r="B256" s="35"/>
      <c r="C256" s="186" t="s">
        <v>419</v>
      </c>
      <c r="D256" s="186" t="s">
        <v>148</v>
      </c>
      <c r="E256" s="187" t="s">
        <v>1293</v>
      </c>
      <c r="F256" s="188" t="s">
        <v>1294</v>
      </c>
      <c r="G256" s="189" t="s">
        <v>165</v>
      </c>
      <c r="H256" s="190">
        <v>14</v>
      </c>
      <c r="I256" s="191"/>
      <c r="J256" s="190">
        <f>ROUND(I256*H256,0)</f>
        <v>0</v>
      </c>
      <c r="K256" s="188" t="s">
        <v>176</v>
      </c>
      <c r="L256" s="39"/>
      <c r="M256" s="192" t="s">
        <v>1</v>
      </c>
      <c r="N256" s="193" t="s">
        <v>41</v>
      </c>
      <c r="O256" s="71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6" t="s">
        <v>190</v>
      </c>
      <c r="AT256" s="196" t="s">
        <v>148</v>
      </c>
      <c r="AU256" s="196" t="s">
        <v>85</v>
      </c>
      <c r="AY256" s="17" t="s">
        <v>145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7" t="s">
        <v>8</v>
      </c>
      <c r="BK256" s="197">
        <f>ROUND(I256*H256,0)</f>
        <v>0</v>
      </c>
      <c r="BL256" s="17" t="s">
        <v>190</v>
      </c>
      <c r="BM256" s="196" t="s">
        <v>417</v>
      </c>
    </row>
    <row r="257" spans="1:65" s="2" customFormat="1" ht="11.25">
      <c r="A257" s="34"/>
      <c r="B257" s="35"/>
      <c r="C257" s="36"/>
      <c r="D257" s="198" t="s">
        <v>153</v>
      </c>
      <c r="E257" s="36"/>
      <c r="F257" s="199" t="s">
        <v>1295</v>
      </c>
      <c r="G257" s="36"/>
      <c r="H257" s="36"/>
      <c r="I257" s="200"/>
      <c r="J257" s="36"/>
      <c r="K257" s="36"/>
      <c r="L257" s="39"/>
      <c r="M257" s="201"/>
      <c r="N257" s="202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153</v>
      </c>
      <c r="AU257" s="17" t="s">
        <v>85</v>
      </c>
    </row>
    <row r="258" spans="1:65" s="13" customFormat="1" ht="11.25">
      <c r="B258" s="212"/>
      <c r="C258" s="213"/>
      <c r="D258" s="198" t="s">
        <v>167</v>
      </c>
      <c r="E258" s="214" t="s">
        <v>1</v>
      </c>
      <c r="F258" s="215" t="s">
        <v>1296</v>
      </c>
      <c r="G258" s="213"/>
      <c r="H258" s="216">
        <v>14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167</v>
      </c>
      <c r="AU258" s="222" t="s">
        <v>85</v>
      </c>
      <c r="AV258" s="13" t="s">
        <v>85</v>
      </c>
      <c r="AW258" s="13" t="s">
        <v>32</v>
      </c>
      <c r="AX258" s="13" t="s">
        <v>76</v>
      </c>
      <c r="AY258" s="222" t="s">
        <v>145</v>
      </c>
    </row>
    <row r="259" spans="1:65" s="14" customFormat="1" ht="11.25">
      <c r="B259" s="223"/>
      <c r="C259" s="224"/>
      <c r="D259" s="198" t="s">
        <v>167</v>
      </c>
      <c r="E259" s="225" t="s">
        <v>1</v>
      </c>
      <c r="F259" s="226" t="s">
        <v>169</v>
      </c>
      <c r="G259" s="224"/>
      <c r="H259" s="227">
        <v>14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AT259" s="233" t="s">
        <v>167</v>
      </c>
      <c r="AU259" s="233" t="s">
        <v>85</v>
      </c>
      <c r="AV259" s="14" t="s">
        <v>152</v>
      </c>
      <c r="AW259" s="14" t="s">
        <v>32</v>
      </c>
      <c r="AX259" s="14" t="s">
        <v>8</v>
      </c>
      <c r="AY259" s="233" t="s">
        <v>145</v>
      </c>
    </row>
    <row r="260" spans="1:65" s="2" customFormat="1" ht="24.2" customHeight="1">
      <c r="A260" s="34"/>
      <c r="B260" s="35"/>
      <c r="C260" s="186" t="s">
        <v>281</v>
      </c>
      <c r="D260" s="186" t="s">
        <v>148</v>
      </c>
      <c r="E260" s="187" t="s">
        <v>1297</v>
      </c>
      <c r="F260" s="188" t="s">
        <v>1298</v>
      </c>
      <c r="G260" s="189" t="s">
        <v>151</v>
      </c>
      <c r="H260" s="190">
        <v>235</v>
      </c>
      <c r="I260" s="191"/>
      <c r="J260" s="190">
        <f>ROUND(I260*H260,0)</f>
        <v>0</v>
      </c>
      <c r="K260" s="188" t="s">
        <v>176</v>
      </c>
      <c r="L260" s="39"/>
      <c r="M260" s="192" t="s">
        <v>1</v>
      </c>
      <c r="N260" s="193" t="s">
        <v>41</v>
      </c>
      <c r="O260" s="71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6" t="s">
        <v>190</v>
      </c>
      <c r="AT260" s="196" t="s">
        <v>148</v>
      </c>
      <c r="AU260" s="196" t="s">
        <v>85</v>
      </c>
      <c r="AY260" s="17" t="s">
        <v>145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7" t="s">
        <v>8</v>
      </c>
      <c r="BK260" s="197">
        <f>ROUND(I260*H260,0)</f>
        <v>0</v>
      </c>
      <c r="BL260" s="17" t="s">
        <v>190</v>
      </c>
      <c r="BM260" s="196" t="s">
        <v>422</v>
      </c>
    </row>
    <row r="261" spans="1:65" s="2" customFormat="1" ht="19.5">
      <c r="A261" s="34"/>
      <c r="B261" s="35"/>
      <c r="C261" s="36"/>
      <c r="D261" s="198" t="s">
        <v>153</v>
      </c>
      <c r="E261" s="36"/>
      <c r="F261" s="199" t="s">
        <v>1299</v>
      </c>
      <c r="G261" s="36"/>
      <c r="H261" s="36"/>
      <c r="I261" s="200"/>
      <c r="J261" s="36"/>
      <c r="K261" s="36"/>
      <c r="L261" s="39"/>
      <c r="M261" s="201"/>
      <c r="N261" s="202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153</v>
      </c>
      <c r="AU261" s="17" t="s">
        <v>85</v>
      </c>
    </row>
    <row r="262" spans="1:65" s="13" customFormat="1" ht="11.25">
      <c r="B262" s="212"/>
      <c r="C262" s="213"/>
      <c r="D262" s="198" t="s">
        <v>167</v>
      </c>
      <c r="E262" s="214" t="s">
        <v>1</v>
      </c>
      <c r="F262" s="215" t="s">
        <v>1300</v>
      </c>
      <c r="G262" s="213"/>
      <c r="H262" s="216">
        <v>235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167</v>
      </c>
      <c r="AU262" s="222" t="s">
        <v>85</v>
      </c>
      <c r="AV262" s="13" t="s">
        <v>85</v>
      </c>
      <c r="AW262" s="13" t="s">
        <v>32</v>
      </c>
      <c r="AX262" s="13" t="s">
        <v>76</v>
      </c>
      <c r="AY262" s="222" t="s">
        <v>145</v>
      </c>
    </row>
    <row r="263" spans="1:65" s="14" customFormat="1" ht="11.25">
      <c r="B263" s="223"/>
      <c r="C263" s="224"/>
      <c r="D263" s="198" t="s">
        <v>167</v>
      </c>
      <c r="E263" s="225" t="s">
        <v>1</v>
      </c>
      <c r="F263" s="226" t="s">
        <v>169</v>
      </c>
      <c r="G263" s="224"/>
      <c r="H263" s="227">
        <v>235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AT263" s="233" t="s">
        <v>167</v>
      </c>
      <c r="AU263" s="233" t="s">
        <v>85</v>
      </c>
      <c r="AV263" s="14" t="s">
        <v>152</v>
      </c>
      <c r="AW263" s="14" t="s">
        <v>32</v>
      </c>
      <c r="AX263" s="14" t="s">
        <v>8</v>
      </c>
      <c r="AY263" s="233" t="s">
        <v>145</v>
      </c>
    </row>
    <row r="264" spans="1:65" s="2" customFormat="1" ht="24.2" customHeight="1">
      <c r="A264" s="34"/>
      <c r="B264" s="35"/>
      <c r="C264" s="186" t="s">
        <v>395</v>
      </c>
      <c r="D264" s="186" t="s">
        <v>148</v>
      </c>
      <c r="E264" s="187" t="s">
        <v>1301</v>
      </c>
      <c r="F264" s="188" t="s">
        <v>1302</v>
      </c>
      <c r="G264" s="189" t="s">
        <v>151</v>
      </c>
      <c r="H264" s="190">
        <v>387</v>
      </c>
      <c r="I264" s="191"/>
      <c r="J264" s="190">
        <f>ROUND(I264*H264,0)</f>
        <v>0</v>
      </c>
      <c r="K264" s="188" t="s">
        <v>1150</v>
      </c>
      <c r="L264" s="39"/>
      <c r="M264" s="192" t="s">
        <v>1</v>
      </c>
      <c r="N264" s="193" t="s">
        <v>41</v>
      </c>
      <c r="O264" s="71"/>
      <c r="P264" s="194">
        <f>O264*H264</f>
        <v>0</v>
      </c>
      <c r="Q264" s="194">
        <v>0</v>
      </c>
      <c r="R264" s="194">
        <f>Q264*H264</f>
        <v>0</v>
      </c>
      <c r="S264" s="194">
        <v>0</v>
      </c>
      <c r="T264" s="19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6" t="s">
        <v>190</v>
      </c>
      <c r="AT264" s="196" t="s">
        <v>148</v>
      </c>
      <c r="AU264" s="196" t="s">
        <v>85</v>
      </c>
      <c r="AY264" s="17" t="s">
        <v>145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7" t="s">
        <v>8</v>
      </c>
      <c r="BK264" s="197">
        <f>ROUND(I264*H264,0)</f>
        <v>0</v>
      </c>
      <c r="BL264" s="17" t="s">
        <v>190</v>
      </c>
      <c r="BM264" s="196" t="s">
        <v>428</v>
      </c>
    </row>
    <row r="265" spans="1:65" s="2" customFormat="1" ht="29.25">
      <c r="A265" s="34"/>
      <c r="B265" s="35"/>
      <c r="C265" s="36"/>
      <c r="D265" s="198" t="s">
        <v>153</v>
      </c>
      <c r="E265" s="36"/>
      <c r="F265" s="199" t="s">
        <v>1303</v>
      </c>
      <c r="G265" s="36"/>
      <c r="H265" s="36"/>
      <c r="I265" s="200"/>
      <c r="J265" s="36"/>
      <c r="K265" s="36"/>
      <c r="L265" s="39"/>
      <c r="M265" s="201"/>
      <c r="N265" s="202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153</v>
      </c>
      <c r="AU265" s="17" t="s">
        <v>85</v>
      </c>
    </row>
    <row r="266" spans="1:65" s="13" customFormat="1" ht="11.25">
      <c r="B266" s="212"/>
      <c r="C266" s="213"/>
      <c r="D266" s="198" t="s">
        <v>167</v>
      </c>
      <c r="E266" s="214" t="s">
        <v>1</v>
      </c>
      <c r="F266" s="215" t="s">
        <v>1304</v>
      </c>
      <c r="G266" s="213"/>
      <c r="H266" s="216">
        <v>387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167</v>
      </c>
      <c r="AU266" s="222" t="s">
        <v>85</v>
      </c>
      <c r="AV266" s="13" t="s">
        <v>85</v>
      </c>
      <c r="AW266" s="13" t="s">
        <v>32</v>
      </c>
      <c r="AX266" s="13" t="s">
        <v>76</v>
      </c>
      <c r="AY266" s="222" t="s">
        <v>145</v>
      </c>
    </row>
    <row r="267" spans="1:65" s="14" customFormat="1" ht="11.25">
      <c r="B267" s="223"/>
      <c r="C267" s="224"/>
      <c r="D267" s="198" t="s">
        <v>167</v>
      </c>
      <c r="E267" s="225" t="s">
        <v>1</v>
      </c>
      <c r="F267" s="226" t="s">
        <v>169</v>
      </c>
      <c r="G267" s="224"/>
      <c r="H267" s="227">
        <v>387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167</v>
      </c>
      <c r="AU267" s="233" t="s">
        <v>85</v>
      </c>
      <c r="AV267" s="14" t="s">
        <v>152</v>
      </c>
      <c r="AW267" s="14" t="s">
        <v>32</v>
      </c>
      <c r="AX267" s="14" t="s">
        <v>8</v>
      </c>
      <c r="AY267" s="233" t="s">
        <v>145</v>
      </c>
    </row>
    <row r="268" spans="1:65" s="2" customFormat="1" ht="21.75" customHeight="1">
      <c r="A268" s="34"/>
      <c r="B268" s="35"/>
      <c r="C268" s="203" t="s">
        <v>652</v>
      </c>
      <c r="D268" s="203" t="s">
        <v>155</v>
      </c>
      <c r="E268" s="204" t="s">
        <v>1305</v>
      </c>
      <c r="F268" s="205" t="s">
        <v>1306</v>
      </c>
      <c r="G268" s="206" t="s">
        <v>763</v>
      </c>
      <c r="H268" s="207">
        <v>4.26</v>
      </c>
      <c r="I268" s="208"/>
      <c r="J268" s="207">
        <f>ROUND(I268*H268,0)</f>
        <v>0</v>
      </c>
      <c r="K268" s="205" t="s">
        <v>176</v>
      </c>
      <c r="L268" s="209"/>
      <c r="M268" s="210" t="s">
        <v>1</v>
      </c>
      <c r="N268" s="211" t="s">
        <v>41</v>
      </c>
      <c r="O268" s="71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6" t="s">
        <v>227</v>
      </c>
      <c r="AT268" s="196" t="s">
        <v>155</v>
      </c>
      <c r="AU268" s="196" t="s">
        <v>85</v>
      </c>
      <c r="AY268" s="17" t="s">
        <v>145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7" t="s">
        <v>8</v>
      </c>
      <c r="BK268" s="197">
        <f>ROUND(I268*H268,0)</f>
        <v>0</v>
      </c>
      <c r="BL268" s="17" t="s">
        <v>190</v>
      </c>
      <c r="BM268" s="196" t="s">
        <v>434</v>
      </c>
    </row>
    <row r="269" spans="1:65" s="2" customFormat="1" ht="11.25">
      <c r="A269" s="34"/>
      <c r="B269" s="35"/>
      <c r="C269" s="36"/>
      <c r="D269" s="198" t="s">
        <v>153</v>
      </c>
      <c r="E269" s="36"/>
      <c r="F269" s="199" t="s">
        <v>1306</v>
      </c>
      <c r="G269" s="36"/>
      <c r="H269" s="36"/>
      <c r="I269" s="200"/>
      <c r="J269" s="36"/>
      <c r="K269" s="36"/>
      <c r="L269" s="39"/>
      <c r="M269" s="201"/>
      <c r="N269" s="202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153</v>
      </c>
      <c r="AU269" s="17" t="s">
        <v>85</v>
      </c>
    </row>
    <row r="270" spans="1:65" s="13" customFormat="1" ht="11.25">
      <c r="B270" s="212"/>
      <c r="C270" s="213"/>
      <c r="D270" s="198" t="s">
        <v>167</v>
      </c>
      <c r="E270" s="214" t="s">
        <v>1</v>
      </c>
      <c r="F270" s="215" t="s">
        <v>1307</v>
      </c>
      <c r="G270" s="213"/>
      <c r="H270" s="216">
        <v>4.26</v>
      </c>
      <c r="I270" s="217"/>
      <c r="J270" s="213"/>
      <c r="K270" s="213"/>
      <c r="L270" s="218"/>
      <c r="M270" s="219"/>
      <c r="N270" s="220"/>
      <c r="O270" s="220"/>
      <c r="P270" s="220"/>
      <c r="Q270" s="220"/>
      <c r="R270" s="220"/>
      <c r="S270" s="220"/>
      <c r="T270" s="221"/>
      <c r="AT270" s="222" t="s">
        <v>167</v>
      </c>
      <c r="AU270" s="222" t="s">
        <v>85</v>
      </c>
      <c r="AV270" s="13" t="s">
        <v>85</v>
      </c>
      <c r="AW270" s="13" t="s">
        <v>32</v>
      </c>
      <c r="AX270" s="13" t="s">
        <v>76</v>
      </c>
      <c r="AY270" s="222" t="s">
        <v>145</v>
      </c>
    </row>
    <row r="271" spans="1:65" s="14" customFormat="1" ht="11.25">
      <c r="B271" s="223"/>
      <c r="C271" s="224"/>
      <c r="D271" s="198" t="s">
        <v>167</v>
      </c>
      <c r="E271" s="225" t="s">
        <v>1</v>
      </c>
      <c r="F271" s="226" t="s">
        <v>169</v>
      </c>
      <c r="G271" s="224"/>
      <c r="H271" s="227">
        <v>4.26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167</v>
      </c>
      <c r="AU271" s="233" t="s">
        <v>85</v>
      </c>
      <c r="AV271" s="14" t="s">
        <v>152</v>
      </c>
      <c r="AW271" s="14" t="s">
        <v>32</v>
      </c>
      <c r="AX271" s="14" t="s">
        <v>8</v>
      </c>
      <c r="AY271" s="233" t="s">
        <v>145</v>
      </c>
    </row>
    <row r="272" spans="1:65" s="2" customFormat="1" ht="33" customHeight="1">
      <c r="A272" s="34"/>
      <c r="B272" s="35"/>
      <c r="C272" s="186" t="s">
        <v>400</v>
      </c>
      <c r="D272" s="186" t="s">
        <v>148</v>
      </c>
      <c r="E272" s="187" t="s">
        <v>1308</v>
      </c>
      <c r="F272" s="188" t="s">
        <v>1309</v>
      </c>
      <c r="G272" s="189" t="s">
        <v>165</v>
      </c>
      <c r="H272" s="190">
        <v>310.5</v>
      </c>
      <c r="I272" s="191"/>
      <c r="J272" s="190">
        <f>ROUND(I272*H272,0)</f>
        <v>0</v>
      </c>
      <c r="K272" s="188" t="s">
        <v>176</v>
      </c>
      <c r="L272" s="39"/>
      <c r="M272" s="192" t="s">
        <v>1</v>
      </c>
      <c r="N272" s="193" t="s">
        <v>41</v>
      </c>
      <c r="O272" s="71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6" t="s">
        <v>190</v>
      </c>
      <c r="AT272" s="196" t="s">
        <v>148</v>
      </c>
      <c r="AU272" s="196" t="s">
        <v>85</v>
      </c>
      <c r="AY272" s="17" t="s">
        <v>145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7" t="s">
        <v>8</v>
      </c>
      <c r="BK272" s="197">
        <f>ROUND(I272*H272,0)</f>
        <v>0</v>
      </c>
      <c r="BL272" s="17" t="s">
        <v>190</v>
      </c>
      <c r="BM272" s="196" t="s">
        <v>442</v>
      </c>
    </row>
    <row r="273" spans="1:65" s="2" customFormat="1" ht="19.5">
      <c r="A273" s="34"/>
      <c r="B273" s="35"/>
      <c r="C273" s="36"/>
      <c r="D273" s="198" t="s">
        <v>153</v>
      </c>
      <c r="E273" s="36"/>
      <c r="F273" s="199" t="s">
        <v>1310</v>
      </c>
      <c r="G273" s="36"/>
      <c r="H273" s="36"/>
      <c r="I273" s="200"/>
      <c r="J273" s="36"/>
      <c r="K273" s="36"/>
      <c r="L273" s="39"/>
      <c r="M273" s="201"/>
      <c r="N273" s="202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153</v>
      </c>
      <c r="AU273" s="17" t="s">
        <v>85</v>
      </c>
    </row>
    <row r="274" spans="1:65" s="13" customFormat="1" ht="11.25">
      <c r="B274" s="212"/>
      <c r="C274" s="213"/>
      <c r="D274" s="198" t="s">
        <v>167</v>
      </c>
      <c r="E274" s="214" t="s">
        <v>1</v>
      </c>
      <c r="F274" s="215" t="s">
        <v>1311</v>
      </c>
      <c r="G274" s="213"/>
      <c r="H274" s="216">
        <v>310.5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167</v>
      </c>
      <c r="AU274" s="222" t="s">
        <v>85</v>
      </c>
      <c r="AV274" s="13" t="s">
        <v>85</v>
      </c>
      <c r="AW274" s="13" t="s">
        <v>32</v>
      </c>
      <c r="AX274" s="13" t="s">
        <v>76</v>
      </c>
      <c r="AY274" s="222" t="s">
        <v>145</v>
      </c>
    </row>
    <row r="275" spans="1:65" s="14" customFormat="1" ht="11.25">
      <c r="B275" s="223"/>
      <c r="C275" s="224"/>
      <c r="D275" s="198" t="s">
        <v>167</v>
      </c>
      <c r="E275" s="225" t="s">
        <v>1</v>
      </c>
      <c r="F275" s="226" t="s">
        <v>169</v>
      </c>
      <c r="G275" s="224"/>
      <c r="H275" s="227">
        <v>310.5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AT275" s="233" t="s">
        <v>167</v>
      </c>
      <c r="AU275" s="233" t="s">
        <v>85</v>
      </c>
      <c r="AV275" s="14" t="s">
        <v>152</v>
      </c>
      <c r="AW275" s="14" t="s">
        <v>32</v>
      </c>
      <c r="AX275" s="14" t="s">
        <v>8</v>
      </c>
      <c r="AY275" s="233" t="s">
        <v>145</v>
      </c>
    </row>
    <row r="276" spans="1:65" s="2" customFormat="1" ht="16.5" customHeight="1">
      <c r="A276" s="34"/>
      <c r="B276" s="35"/>
      <c r="C276" s="203" t="s">
        <v>661</v>
      </c>
      <c r="D276" s="203" t="s">
        <v>155</v>
      </c>
      <c r="E276" s="204" t="s">
        <v>1312</v>
      </c>
      <c r="F276" s="205" t="s">
        <v>1313</v>
      </c>
      <c r="G276" s="206" t="s">
        <v>763</v>
      </c>
      <c r="H276" s="207">
        <v>8.2100000000000009</v>
      </c>
      <c r="I276" s="208"/>
      <c r="J276" s="207">
        <f>ROUND(I276*H276,0)</f>
        <v>0</v>
      </c>
      <c r="K276" s="205" t="s">
        <v>176</v>
      </c>
      <c r="L276" s="209"/>
      <c r="M276" s="210" t="s">
        <v>1</v>
      </c>
      <c r="N276" s="211" t="s">
        <v>41</v>
      </c>
      <c r="O276" s="71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6" t="s">
        <v>227</v>
      </c>
      <c r="AT276" s="196" t="s">
        <v>155</v>
      </c>
      <c r="AU276" s="196" t="s">
        <v>85</v>
      </c>
      <c r="AY276" s="17" t="s">
        <v>145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7" t="s">
        <v>8</v>
      </c>
      <c r="BK276" s="197">
        <f>ROUND(I276*H276,0)</f>
        <v>0</v>
      </c>
      <c r="BL276" s="17" t="s">
        <v>190</v>
      </c>
      <c r="BM276" s="196" t="s">
        <v>447</v>
      </c>
    </row>
    <row r="277" spans="1:65" s="2" customFormat="1" ht="11.25">
      <c r="A277" s="34"/>
      <c r="B277" s="35"/>
      <c r="C277" s="36"/>
      <c r="D277" s="198" t="s">
        <v>153</v>
      </c>
      <c r="E277" s="36"/>
      <c r="F277" s="199" t="s">
        <v>1313</v>
      </c>
      <c r="G277" s="36"/>
      <c r="H277" s="36"/>
      <c r="I277" s="200"/>
      <c r="J277" s="36"/>
      <c r="K277" s="36"/>
      <c r="L277" s="39"/>
      <c r="M277" s="201"/>
      <c r="N277" s="202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153</v>
      </c>
      <c r="AU277" s="17" t="s">
        <v>85</v>
      </c>
    </row>
    <row r="278" spans="1:65" s="2" customFormat="1" ht="16.5" customHeight="1">
      <c r="A278" s="34"/>
      <c r="B278" s="35"/>
      <c r="C278" s="186" t="s">
        <v>431</v>
      </c>
      <c r="D278" s="186" t="s">
        <v>148</v>
      </c>
      <c r="E278" s="187" t="s">
        <v>1314</v>
      </c>
      <c r="F278" s="188" t="s">
        <v>1315</v>
      </c>
      <c r="G278" s="189" t="s">
        <v>165</v>
      </c>
      <c r="H278" s="190">
        <v>256</v>
      </c>
      <c r="I278" s="191"/>
      <c r="J278" s="190">
        <f>ROUND(I278*H278,0)</f>
        <v>0</v>
      </c>
      <c r="K278" s="188" t="s">
        <v>176</v>
      </c>
      <c r="L278" s="39"/>
      <c r="M278" s="192" t="s">
        <v>1</v>
      </c>
      <c r="N278" s="193" t="s">
        <v>41</v>
      </c>
      <c r="O278" s="71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6" t="s">
        <v>190</v>
      </c>
      <c r="AT278" s="196" t="s">
        <v>148</v>
      </c>
      <c r="AU278" s="196" t="s">
        <v>85</v>
      </c>
      <c r="AY278" s="17" t="s">
        <v>145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7" t="s">
        <v>8</v>
      </c>
      <c r="BK278" s="197">
        <f>ROUND(I278*H278,0)</f>
        <v>0</v>
      </c>
      <c r="BL278" s="17" t="s">
        <v>190</v>
      </c>
      <c r="BM278" s="196" t="s">
        <v>451</v>
      </c>
    </row>
    <row r="279" spans="1:65" s="2" customFormat="1" ht="29.25">
      <c r="A279" s="34"/>
      <c r="B279" s="35"/>
      <c r="C279" s="36"/>
      <c r="D279" s="198" t="s">
        <v>153</v>
      </c>
      <c r="E279" s="36"/>
      <c r="F279" s="199" t="s">
        <v>1316</v>
      </c>
      <c r="G279" s="36"/>
      <c r="H279" s="36"/>
      <c r="I279" s="200"/>
      <c r="J279" s="36"/>
      <c r="K279" s="36"/>
      <c r="L279" s="39"/>
      <c r="M279" s="201"/>
      <c r="N279" s="202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153</v>
      </c>
      <c r="AU279" s="17" t="s">
        <v>85</v>
      </c>
    </row>
    <row r="280" spans="1:65" s="13" customFormat="1" ht="11.25">
      <c r="B280" s="212"/>
      <c r="C280" s="213"/>
      <c r="D280" s="198" t="s">
        <v>167</v>
      </c>
      <c r="E280" s="214" t="s">
        <v>1</v>
      </c>
      <c r="F280" s="215" t="s">
        <v>1317</v>
      </c>
      <c r="G280" s="213"/>
      <c r="H280" s="216">
        <v>256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167</v>
      </c>
      <c r="AU280" s="222" t="s">
        <v>85</v>
      </c>
      <c r="AV280" s="13" t="s">
        <v>85</v>
      </c>
      <c r="AW280" s="13" t="s">
        <v>32</v>
      </c>
      <c r="AX280" s="13" t="s">
        <v>76</v>
      </c>
      <c r="AY280" s="222" t="s">
        <v>145</v>
      </c>
    </row>
    <row r="281" spans="1:65" s="14" customFormat="1" ht="11.25">
      <c r="B281" s="223"/>
      <c r="C281" s="224"/>
      <c r="D281" s="198" t="s">
        <v>167</v>
      </c>
      <c r="E281" s="225" t="s">
        <v>1</v>
      </c>
      <c r="F281" s="226" t="s">
        <v>169</v>
      </c>
      <c r="G281" s="224"/>
      <c r="H281" s="227">
        <v>256</v>
      </c>
      <c r="I281" s="228"/>
      <c r="J281" s="224"/>
      <c r="K281" s="224"/>
      <c r="L281" s="229"/>
      <c r="M281" s="230"/>
      <c r="N281" s="231"/>
      <c r="O281" s="231"/>
      <c r="P281" s="231"/>
      <c r="Q281" s="231"/>
      <c r="R281" s="231"/>
      <c r="S281" s="231"/>
      <c r="T281" s="232"/>
      <c r="AT281" s="233" t="s">
        <v>167</v>
      </c>
      <c r="AU281" s="233" t="s">
        <v>85</v>
      </c>
      <c r="AV281" s="14" t="s">
        <v>152</v>
      </c>
      <c r="AW281" s="14" t="s">
        <v>32</v>
      </c>
      <c r="AX281" s="14" t="s">
        <v>8</v>
      </c>
      <c r="AY281" s="233" t="s">
        <v>145</v>
      </c>
    </row>
    <row r="282" spans="1:65" s="2" customFormat="1" ht="24.2" customHeight="1">
      <c r="A282" s="34"/>
      <c r="B282" s="35"/>
      <c r="C282" s="186" t="s">
        <v>287</v>
      </c>
      <c r="D282" s="186" t="s">
        <v>148</v>
      </c>
      <c r="E282" s="187" t="s">
        <v>1318</v>
      </c>
      <c r="F282" s="188" t="s">
        <v>1319</v>
      </c>
      <c r="G282" s="189" t="s">
        <v>165</v>
      </c>
      <c r="H282" s="190">
        <v>235</v>
      </c>
      <c r="I282" s="191"/>
      <c r="J282" s="190">
        <f>ROUND(I282*H282,0)</f>
        <v>0</v>
      </c>
      <c r="K282" s="188" t="s">
        <v>176</v>
      </c>
      <c r="L282" s="39"/>
      <c r="M282" s="192" t="s">
        <v>1</v>
      </c>
      <c r="N282" s="193" t="s">
        <v>41</v>
      </c>
      <c r="O282" s="71"/>
      <c r="P282" s="194">
        <f>O282*H282</f>
        <v>0</v>
      </c>
      <c r="Q282" s="194">
        <v>0</v>
      </c>
      <c r="R282" s="194">
        <f>Q282*H282</f>
        <v>0</v>
      </c>
      <c r="S282" s="194">
        <v>0</v>
      </c>
      <c r="T282" s="19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6" t="s">
        <v>190</v>
      </c>
      <c r="AT282" s="196" t="s">
        <v>148</v>
      </c>
      <c r="AU282" s="196" t="s">
        <v>85</v>
      </c>
      <c r="AY282" s="17" t="s">
        <v>145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7" t="s">
        <v>8</v>
      </c>
      <c r="BK282" s="197">
        <f>ROUND(I282*H282,0)</f>
        <v>0</v>
      </c>
      <c r="BL282" s="17" t="s">
        <v>190</v>
      </c>
      <c r="BM282" s="196" t="s">
        <v>456</v>
      </c>
    </row>
    <row r="283" spans="1:65" s="2" customFormat="1" ht="29.25">
      <c r="A283" s="34"/>
      <c r="B283" s="35"/>
      <c r="C283" s="36"/>
      <c r="D283" s="198" t="s">
        <v>153</v>
      </c>
      <c r="E283" s="36"/>
      <c r="F283" s="199" t="s">
        <v>1320</v>
      </c>
      <c r="G283" s="36"/>
      <c r="H283" s="36"/>
      <c r="I283" s="200"/>
      <c r="J283" s="36"/>
      <c r="K283" s="36"/>
      <c r="L283" s="39"/>
      <c r="M283" s="201"/>
      <c r="N283" s="202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153</v>
      </c>
      <c r="AU283" s="17" t="s">
        <v>85</v>
      </c>
    </row>
    <row r="284" spans="1:65" s="13" customFormat="1" ht="11.25">
      <c r="B284" s="212"/>
      <c r="C284" s="213"/>
      <c r="D284" s="198" t="s">
        <v>167</v>
      </c>
      <c r="E284" s="214" t="s">
        <v>1</v>
      </c>
      <c r="F284" s="215" t="s">
        <v>1321</v>
      </c>
      <c r="G284" s="213"/>
      <c r="H284" s="216">
        <v>235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167</v>
      </c>
      <c r="AU284" s="222" t="s">
        <v>85</v>
      </c>
      <c r="AV284" s="13" t="s">
        <v>85</v>
      </c>
      <c r="AW284" s="13" t="s">
        <v>32</v>
      </c>
      <c r="AX284" s="13" t="s">
        <v>76</v>
      </c>
      <c r="AY284" s="222" t="s">
        <v>145</v>
      </c>
    </row>
    <row r="285" spans="1:65" s="14" customFormat="1" ht="11.25">
      <c r="B285" s="223"/>
      <c r="C285" s="224"/>
      <c r="D285" s="198" t="s">
        <v>167</v>
      </c>
      <c r="E285" s="225" t="s">
        <v>1</v>
      </c>
      <c r="F285" s="226" t="s">
        <v>169</v>
      </c>
      <c r="G285" s="224"/>
      <c r="H285" s="227">
        <v>235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AT285" s="233" t="s">
        <v>167</v>
      </c>
      <c r="AU285" s="233" t="s">
        <v>85</v>
      </c>
      <c r="AV285" s="14" t="s">
        <v>152</v>
      </c>
      <c r="AW285" s="14" t="s">
        <v>32</v>
      </c>
      <c r="AX285" s="14" t="s">
        <v>8</v>
      </c>
      <c r="AY285" s="233" t="s">
        <v>145</v>
      </c>
    </row>
    <row r="286" spans="1:65" s="2" customFormat="1" ht="24.2" customHeight="1">
      <c r="A286" s="34"/>
      <c r="B286" s="35"/>
      <c r="C286" s="186" t="s">
        <v>404</v>
      </c>
      <c r="D286" s="186" t="s">
        <v>148</v>
      </c>
      <c r="E286" s="187" t="s">
        <v>1322</v>
      </c>
      <c r="F286" s="188" t="s">
        <v>1323</v>
      </c>
      <c r="G286" s="189" t="s">
        <v>763</v>
      </c>
      <c r="H286" s="190">
        <v>12.46</v>
      </c>
      <c r="I286" s="191"/>
      <c r="J286" s="190">
        <f>ROUND(I286*H286,0)</f>
        <v>0</v>
      </c>
      <c r="K286" s="188" t="s">
        <v>176</v>
      </c>
      <c r="L286" s="39"/>
      <c r="M286" s="192" t="s">
        <v>1</v>
      </c>
      <c r="N286" s="193" t="s">
        <v>41</v>
      </c>
      <c r="O286" s="71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6" t="s">
        <v>190</v>
      </c>
      <c r="AT286" s="196" t="s">
        <v>148</v>
      </c>
      <c r="AU286" s="196" t="s">
        <v>85</v>
      </c>
      <c r="AY286" s="17" t="s">
        <v>145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7" t="s">
        <v>8</v>
      </c>
      <c r="BK286" s="197">
        <f>ROUND(I286*H286,0)</f>
        <v>0</v>
      </c>
      <c r="BL286" s="17" t="s">
        <v>190</v>
      </c>
      <c r="BM286" s="196" t="s">
        <v>461</v>
      </c>
    </row>
    <row r="287" spans="1:65" s="2" customFormat="1" ht="19.5">
      <c r="A287" s="34"/>
      <c r="B287" s="35"/>
      <c r="C287" s="36"/>
      <c r="D287" s="198" t="s">
        <v>153</v>
      </c>
      <c r="E287" s="36"/>
      <c r="F287" s="199" t="s">
        <v>1324</v>
      </c>
      <c r="G287" s="36"/>
      <c r="H287" s="36"/>
      <c r="I287" s="200"/>
      <c r="J287" s="36"/>
      <c r="K287" s="36"/>
      <c r="L287" s="39"/>
      <c r="M287" s="201"/>
      <c r="N287" s="202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153</v>
      </c>
      <c r="AU287" s="17" t="s">
        <v>85</v>
      </c>
    </row>
    <row r="288" spans="1:65" s="13" customFormat="1" ht="11.25">
      <c r="B288" s="212"/>
      <c r="C288" s="213"/>
      <c r="D288" s="198" t="s">
        <v>167</v>
      </c>
      <c r="E288" s="214" t="s">
        <v>1</v>
      </c>
      <c r="F288" s="215" t="s">
        <v>1325</v>
      </c>
      <c r="G288" s="213"/>
      <c r="H288" s="216">
        <v>12.46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167</v>
      </c>
      <c r="AU288" s="222" t="s">
        <v>85</v>
      </c>
      <c r="AV288" s="13" t="s">
        <v>85</v>
      </c>
      <c r="AW288" s="13" t="s">
        <v>32</v>
      </c>
      <c r="AX288" s="13" t="s">
        <v>76</v>
      </c>
      <c r="AY288" s="222" t="s">
        <v>145</v>
      </c>
    </row>
    <row r="289" spans="1:65" s="14" customFormat="1" ht="11.25">
      <c r="B289" s="223"/>
      <c r="C289" s="224"/>
      <c r="D289" s="198" t="s">
        <v>167</v>
      </c>
      <c r="E289" s="225" t="s">
        <v>1</v>
      </c>
      <c r="F289" s="226" t="s">
        <v>169</v>
      </c>
      <c r="G289" s="224"/>
      <c r="H289" s="227">
        <v>12.46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AT289" s="233" t="s">
        <v>167</v>
      </c>
      <c r="AU289" s="233" t="s">
        <v>85</v>
      </c>
      <c r="AV289" s="14" t="s">
        <v>152</v>
      </c>
      <c r="AW289" s="14" t="s">
        <v>32</v>
      </c>
      <c r="AX289" s="14" t="s">
        <v>8</v>
      </c>
      <c r="AY289" s="233" t="s">
        <v>145</v>
      </c>
    </row>
    <row r="290" spans="1:65" s="2" customFormat="1" ht="33" customHeight="1">
      <c r="A290" s="34"/>
      <c r="B290" s="35"/>
      <c r="C290" s="186" t="s">
        <v>444</v>
      </c>
      <c r="D290" s="186" t="s">
        <v>148</v>
      </c>
      <c r="E290" s="187" t="s">
        <v>1326</v>
      </c>
      <c r="F290" s="188" t="s">
        <v>1327</v>
      </c>
      <c r="G290" s="189" t="s">
        <v>165</v>
      </c>
      <c r="H290" s="190">
        <v>5.72</v>
      </c>
      <c r="I290" s="191"/>
      <c r="J290" s="190">
        <f>ROUND(I290*H290,0)</f>
        <v>0</v>
      </c>
      <c r="K290" s="188" t="s">
        <v>176</v>
      </c>
      <c r="L290" s="39"/>
      <c r="M290" s="192" t="s">
        <v>1</v>
      </c>
      <c r="N290" s="193" t="s">
        <v>41</v>
      </c>
      <c r="O290" s="71"/>
      <c r="P290" s="194">
        <f>O290*H290</f>
        <v>0</v>
      </c>
      <c r="Q290" s="194">
        <v>0</v>
      </c>
      <c r="R290" s="194">
        <f>Q290*H290</f>
        <v>0</v>
      </c>
      <c r="S290" s="194">
        <v>0</v>
      </c>
      <c r="T290" s="19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6" t="s">
        <v>190</v>
      </c>
      <c r="AT290" s="196" t="s">
        <v>148</v>
      </c>
      <c r="AU290" s="196" t="s">
        <v>85</v>
      </c>
      <c r="AY290" s="17" t="s">
        <v>145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7" t="s">
        <v>8</v>
      </c>
      <c r="BK290" s="197">
        <f>ROUND(I290*H290,0)</f>
        <v>0</v>
      </c>
      <c r="BL290" s="17" t="s">
        <v>190</v>
      </c>
      <c r="BM290" s="196" t="s">
        <v>468</v>
      </c>
    </row>
    <row r="291" spans="1:65" s="2" customFormat="1" ht="19.5">
      <c r="A291" s="34"/>
      <c r="B291" s="35"/>
      <c r="C291" s="36"/>
      <c r="D291" s="198" t="s">
        <v>153</v>
      </c>
      <c r="E291" s="36"/>
      <c r="F291" s="199" t="s">
        <v>1328</v>
      </c>
      <c r="G291" s="36"/>
      <c r="H291" s="36"/>
      <c r="I291" s="200"/>
      <c r="J291" s="36"/>
      <c r="K291" s="36"/>
      <c r="L291" s="39"/>
      <c r="M291" s="201"/>
      <c r="N291" s="202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153</v>
      </c>
      <c r="AU291" s="17" t="s">
        <v>85</v>
      </c>
    </row>
    <row r="292" spans="1:65" s="13" customFormat="1" ht="11.25">
      <c r="B292" s="212"/>
      <c r="C292" s="213"/>
      <c r="D292" s="198" t="s">
        <v>167</v>
      </c>
      <c r="E292" s="214" t="s">
        <v>1</v>
      </c>
      <c r="F292" s="215" t="s">
        <v>1329</v>
      </c>
      <c r="G292" s="213"/>
      <c r="H292" s="216">
        <v>5.72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167</v>
      </c>
      <c r="AU292" s="222" t="s">
        <v>85</v>
      </c>
      <c r="AV292" s="13" t="s">
        <v>85</v>
      </c>
      <c r="AW292" s="13" t="s">
        <v>32</v>
      </c>
      <c r="AX292" s="13" t="s">
        <v>76</v>
      </c>
      <c r="AY292" s="222" t="s">
        <v>145</v>
      </c>
    </row>
    <row r="293" spans="1:65" s="14" customFormat="1" ht="11.25">
      <c r="B293" s="223"/>
      <c r="C293" s="224"/>
      <c r="D293" s="198" t="s">
        <v>167</v>
      </c>
      <c r="E293" s="225" t="s">
        <v>1</v>
      </c>
      <c r="F293" s="226" t="s">
        <v>169</v>
      </c>
      <c r="G293" s="224"/>
      <c r="H293" s="227">
        <v>5.72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AT293" s="233" t="s">
        <v>167</v>
      </c>
      <c r="AU293" s="233" t="s">
        <v>85</v>
      </c>
      <c r="AV293" s="14" t="s">
        <v>152</v>
      </c>
      <c r="AW293" s="14" t="s">
        <v>32</v>
      </c>
      <c r="AX293" s="14" t="s">
        <v>8</v>
      </c>
      <c r="AY293" s="233" t="s">
        <v>145</v>
      </c>
    </row>
    <row r="294" spans="1:65" s="2" customFormat="1" ht="24.2" customHeight="1">
      <c r="A294" s="34"/>
      <c r="B294" s="35"/>
      <c r="C294" s="186" t="s">
        <v>292</v>
      </c>
      <c r="D294" s="186" t="s">
        <v>148</v>
      </c>
      <c r="E294" s="187" t="s">
        <v>1330</v>
      </c>
      <c r="F294" s="188" t="s">
        <v>1331</v>
      </c>
      <c r="G294" s="189" t="s">
        <v>165</v>
      </c>
      <c r="H294" s="190">
        <v>16.399999999999999</v>
      </c>
      <c r="I294" s="191"/>
      <c r="J294" s="190">
        <f>ROUND(I294*H294,0)</f>
        <v>0</v>
      </c>
      <c r="K294" s="188" t="s">
        <v>176</v>
      </c>
      <c r="L294" s="39"/>
      <c r="M294" s="192" t="s">
        <v>1</v>
      </c>
      <c r="N294" s="193" t="s">
        <v>41</v>
      </c>
      <c r="O294" s="71"/>
      <c r="P294" s="194">
        <f>O294*H294</f>
        <v>0</v>
      </c>
      <c r="Q294" s="194">
        <v>0</v>
      </c>
      <c r="R294" s="194">
        <f>Q294*H294</f>
        <v>0</v>
      </c>
      <c r="S294" s="194">
        <v>0</v>
      </c>
      <c r="T294" s="19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6" t="s">
        <v>190</v>
      </c>
      <c r="AT294" s="196" t="s">
        <v>148</v>
      </c>
      <c r="AU294" s="196" t="s">
        <v>85</v>
      </c>
      <c r="AY294" s="17" t="s">
        <v>145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7" t="s">
        <v>8</v>
      </c>
      <c r="BK294" s="197">
        <f>ROUND(I294*H294,0)</f>
        <v>0</v>
      </c>
      <c r="BL294" s="17" t="s">
        <v>190</v>
      </c>
      <c r="BM294" s="196" t="s">
        <v>476</v>
      </c>
    </row>
    <row r="295" spans="1:65" s="2" customFormat="1" ht="19.5">
      <c r="A295" s="34"/>
      <c r="B295" s="35"/>
      <c r="C295" s="36"/>
      <c r="D295" s="198" t="s">
        <v>153</v>
      </c>
      <c r="E295" s="36"/>
      <c r="F295" s="199" t="s">
        <v>1332</v>
      </c>
      <c r="G295" s="36"/>
      <c r="H295" s="36"/>
      <c r="I295" s="200"/>
      <c r="J295" s="36"/>
      <c r="K295" s="36"/>
      <c r="L295" s="39"/>
      <c r="M295" s="201"/>
      <c r="N295" s="202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153</v>
      </c>
      <c r="AU295" s="17" t="s">
        <v>85</v>
      </c>
    </row>
    <row r="296" spans="1:65" s="13" customFormat="1" ht="11.25">
      <c r="B296" s="212"/>
      <c r="C296" s="213"/>
      <c r="D296" s="198" t="s">
        <v>167</v>
      </c>
      <c r="E296" s="214" t="s">
        <v>1</v>
      </c>
      <c r="F296" s="215" t="s">
        <v>1333</v>
      </c>
      <c r="G296" s="213"/>
      <c r="H296" s="216">
        <v>16.399999999999999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167</v>
      </c>
      <c r="AU296" s="222" t="s">
        <v>85</v>
      </c>
      <c r="AV296" s="13" t="s">
        <v>85</v>
      </c>
      <c r="AW296" s="13" t="s">
        <v>32</v>
      </c>
      <c r="AX296" s="13" t="s">
        <v>76</v>
      </c>
      <c r="AY296" s="222" t="s">
        <v>145</v>
      </c>
    </row>
    <row r="297" spans="1:65" s="14" customFormat="1" ht="11.25">
      <c r="B297" s="223"/>
      <c r="C297" s="224"/>
      <c r="D297" s="198" t="s">
        <v>167</v>
      </c>
      <c r="E297" s="225" t="s">
        <v>1</v>
      </c>
      <c r="F297" s="226" t="s">
        <v>169</v>
      </c>
      <c r="G297" s="224"/>
      <c r="H297" s="227">
        <v>16.399999999999999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AT297" s="233" t="s">
        <v>167</v>
      </c>
      <c r="AU297" s="233" t="s">
        <v>85</v>
      </c>
      <c r="AV297" s="14" t="s">
        <v>152</v>
      </c>
      <c r="AW297" s="14" t="s">
        <v>32</v>
      </c>
      <c r="AX297" s="14" t="s">
        <v>8</v>
      </c>
      <c r="AY297" s="233" t="s">
        <v>145</v>
      </c>
    </row>
    <row r="298" spans="1:65" s="2" customFormat="1" ht="24.2" customHeight="1">
      <c r="A298" s="34"/>
      <c r="B298" s="35"/>
      <c r="C298" s="186" t="s">
        <v>453</v>
      </c>
      <c r="D298" s="186" t="s">
        <v>148</v>
      </c>
      <c r="E298" s="187" t="s">
        <v>1334</v>
      </c>
      <c r="F298" s="188" t="s">
        <v>1335</v>
      </c>
      <c r="G298" s="189" t="s">
        <v>496</v>
      </c>
      <c r="H298" s="191"/>
      <c r="I298" s="191"/>
      <c r="J298" s="190">
        <f>ROUND(I298*H298,0)</f>
        <v>0</v>
      </c>
      <c r="K298" s="188" t="s">
        <v>176</v>
      </c>
      <c r="L298" s="39"/>
      <c r="M298" s="192" t="s">
        <v>1</v>
      </c>
      <c r="N298" s="193" t="s">
        <v>41</v>
      </c>
      <c r="O298" s="71"/>
      <c r="P298" s="194">
        <f>O298*H298</f>
        <v>0</v>
      </c>
      <c r="Q298" s="194">
        <v>0</v>
      </c>
      <c r="R298" s="194">
        <f>Q298*H298</f>
        <v>0</v>
      </c>
      <c r="S298" s="194">
        <v>0</v>
      </c>
      <c r="T298" s="19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6" t="s">
        <v>190</v>
      </c>
      <c r="AT298" s="196" t="s">
        <v>148</v>
      </c>
      <c r="AU298" s="196" t="s">
        <v>85</v>
      </c>
      <c r="AY298" s="17" t="s">
        <v>145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7" t="s">
        <v>8</v>
      </c>
      <c r="BK298" s="197">
        <f>ROUND(I298*H298,0)</f>
        <v>0</v>
      </c>
      <c r="BL298" s="17" t="s">
        <v>190</v>
      </c>
      <c r="BM298" s="196" t="s">
        <v>482</v>
      </c>
    </row>
    <row r="299" spans="1:65" s="2" customFormat="1" ht="29.25">
      <c r="A299" s="34"/>
      <c r="B299" s="35"/>
      <c r="C299" s="36"/>
      <c r="D299" s="198" t="s">
        <v>153</v>
      </c>
      <c r="E299" s="36"/>
      <c r="F299" s="199" t="s">
        <v>1336</v>
      </c>
      <c r="G299" s="36"/>
      <c r="H299" s="36"/>
      <c r="I299" s="200"/>
      <c r="J299" s="36"/>
      <c r="K299" s="36"/>
      <c r="L299" s="39"/>
      <c r="M299" s="201"/>
      <c r="N299" s="202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153</v>
      </c>
      <c r="AU299" s="17" t="s">
        <v>85</v>
      </c>
    </row>
    <row r="300" spans="1:65" s="12" customFormat="1" ht="22.9" customHeight="1">
      <c r="B300" s="170"/>
      <c r="C300" s="171"/>
      <c r="D300" s="172" t="s">
        <v>75</v>
      </c>
      <c r="E300" s="184" t="s">
        <v>781</v>
      </c>
      <c r="F300" s="184" t="s">
        <v>782</v>
      </c>
      <c r="G300" s="171"/>
      <c r="H300" s="171"/>
      <c r="I300" s="174"/>
      <c r="J300" s="185">
        <f>BK300</f>
        <v>0</v>
      </c>
      <c r="K300" s="171"/>
      <c r="L300" s="176"/>
      <c r="M300" s="177"/>
      <c r="N300" s="178"/>
      <c r="O300" s="178"/>
      <c r="P300" s="179">
        <f>SUM(P301:P332)</f>
        <v>0</v>
      </c>
      <c r="Q300" s="178"/>
      <c r="R300" s="179">
        <f>SUM(R301:R332)</f>
        <v>0</v>
      </c>
      <c r="S300" s="178"/>
      <c r="T300" s="180">
        <f>SUM(T301:T332)</f>
        <v>0</v>
      </c>
      <c r="AR300" s="181" t="s">
        <v>85</v>
      </c>
      <c r="AT300" s="182" t="s">
        <v>75</v>
      </c>
      <c r="AU300" s="182" t="s">
        <v>8</v>
      </c>
      <c r="AY300" s="181" t="s">
        <v>145</v>
      </c>
      <c r="BK300" s="183">
        <f>SUM(BK301:BK332)</f>
        <v>0</v>
      </c>
    </row>
    <row r="301" spans="1:65" s="2" customFormat="1" ht="16.5" customHeight="1">
      <c r="A301" s="34"/>
      <c r="B301" s="35"/>
      <c r="C301" s="186" t="s">
        <v>296</v>
      </c>
      <c r="D301" s="186" t="s">
        <v>148</v>
      </c>
      <c r="E301" s="187" t="s">
        <v>1337</v>
      </c>
      <c r="F301" s="188" t="s">
        <v>1338</v>
      </c>
      <c r="G301" s="189" t="s">
        <v>151</v>
      </c>
      <c r="H301" s="190">
        <v>45</v>
      </c>
      <c r="I301" s="191"/>
      <c r="J301" s="190">
        <f>ROUND(I301*H301,0)</f>
        <v>0</v>
      </c>
      <c r="K301" s="188" t="s">
        <v>176</v>
      </c>
      <c r="L301" s="39"/>
      <c r="M301" s="192" t="s">
        <v>1</v>
      </c>
      <c r="N301" s="193" t="s">
        <v>41</v>
      </c>
      <c r="O301" s="71"/>
      <c r="P301" s="194">
        <f>O301*H301</f>
        <v>0</v>
      </c>
      <c r="Q301" s="194">
        <v>0</v>
      </c>
      <c r="R301" s="194">
        <f>Q301*H301</f>
        <v>0</v>
      </c>
      <c r="S301" s="194">
        <v>0</v>
      </c>
      <c r="T301" s="19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6" t="s">
        <v>190</v>
      </c>
      <c r="AT301" s="196" t="s">
        <v>148</v>
      </c>
      <c r="AU301" s="196" t="s">
        <v>85</v>
      </c>
      <c r="AY301" s="17" t="s">
        <v>145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7" t="s">
        <v>8</v>
      </c>
      <c r="BK301" s="197">
        <f>ROUND(I301*H301,0)</f>
        <v>0</v>
      </c>
      <c r="BL301" s="17" t="s">
        <v>190</v>
      </c>
      <c r="BM301" s="196" t="s">
        <v>487</v>
      </c>
    </row>
    <row r="302" spans="1:65" s="2" customFormat="1" ht="11.25">
      <c r="A302" s="34"/>
      <c r="B302" s="35"/>
      <c r="C302" s="36"/>
      <c r="D302" s="198" t="s">
        <v>153</v>
      </c>
      <c r="E302" s="36"/>
      <c r="F302" s="199" t="s">
        <v>1339</v>
      </c>
      <c r="G302" s="36"/>
      <c r="H302" s="36"/>
      <c r="I302" s="200"/>
      <c r="J302" s="36"/>
      <c r="K302" s="36"/>
      <c r="L302" s="39"/>
      <c r="M302" s="201"/>
      <c r="N302" s="202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153</v>
      </c>
      <c r="AU302" s="17" t="s">
        <v>85</v>
      </c>
    </row>
    <row r="303" spans="1:65" s="13" customFormat="1" ht="11.25">
      <c r="B303" s="212"/>
      <c r="C303" s="213"/>
      <c r="D303" s="198" t="s">
        <v>167</v>
      </c>
      <c r="E303" s="214" t="s">
        <v>1</v>
      </c>
      <c r="F303" s="215" t="s">
        <v>1340</v>
      </c>
      <c r="G303" s="213"/>
      <c r="H303" s="216">
        <v>45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167</v>
      </c>
      <c r="AU303" s="222" t="s">
        <v>85</v>
      </c>
      <c r="AV303" s="13" t="s">
        <v>85</v>
      </c>
      <c r="AW303" s="13" t="s">
        <v>32</v>
      </c>
      <c r="AX303" s="13" t="s">
        <v>76</v>
      </c>
      <c r="AY303" s="222" t="s">
        <v>145</v>
      </c>
    </row>
    <row r="304" spans="1:65" s="14" customFormat="1" ht="11.25">
      <c r="B304" s="223"/>
      <c r="C304" s="224"/>
      <c r="D304" s="198" t="s">
        <v>167</v>
      </c>
      <c r="E304" s="225" t="s">
        <v>1</v>
      </c>
      <c r="F304" s="226" t="s">
        <v>169</v>
      </c>
      <c r="G304" s="224"/>
      <c r="H304" s="227">
        <v>45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AT304" s="233" t="s">
        <v>167</v>
      </c>
      <c r="AU304" s="233" t="s">
        <v>85</v>
      </c>
      <c r="AV304" s="14" t="s">
        <v>152</v>
      </c>
      <c r="AW304" s="14" t="s">
        <v>32</v>
      </c>
      <c r="AX304" s="14" t="s">
        <v>8</v>
      </c>
      <c r="AY304" s="233" t="s">
        <v>145</v>
      </c>
    </row>
    <row r="305" spans="1:65" s="2" customFormat="1" ht="33" customHeight="1">
      <c r="A305" s="34"/>
      <c r="B305" s="35"/>
      <c r="C305" s="186" t="s">
        <v>465</v>
      </c>
      <c r="D305" s="186" t="s">
        <v>148</v>
      </c>
      <c r="E305" s="187" t="s">
        <v>1341</v>
      </c>
      <c r="F305" s="188" t="s">
        <v>1342</v>
      </c>
      <c r="G305" s="189" t="s">
        <v>151</v>
      </c>
      <c r="H305" s="190">
        <v>42.9</v>
      </c>
      <c r="I305" s="191"/>
      <c r="J305" s="190">
        <f>ROUND(I305*H305,0)</f>
        <v>0</v>
      </c>
      <c r="K305" s="188" t="s">
        <v>176</v>
      </c>
      <c r="L305" s="39"/>
      <c r="M305" s="192" t="s">
        <v>1</v>
      </c>
      <c r="N305" s="193" t="s">
        <v>41</v>
      </c>
      <c r="O305" s="71"/>
      <c r="P305" s="194">
        <f>O305*H305</f>
        <v>0</v>
      </c>
      <c r="Q305" s="194">
        <v>0</v>
      </c>
      <c r="R305" s="194">
        <f>Q305*H305</f>
        <v>0</v>
      </c>
      <c r="S305" s="194">
        <v>0</v>
      </c>
      <c r="T305" s="19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6" t="s">
        <v>190</v>
      </c>
      <c r="AT305" s="196" t="s">
        <v>148</v>
      </c>
      <c r="AU305" s="196" t="s">
        <v>85</v>
      </c>
      <c r="AY305" s="17" t="s">
        <v>145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7" t="s">
        <v>8</v>
      </c>
      <c r="BK305" s="197">
        <f>ROUND(I305*H305,0)</f>
        <v>0</v>
      </c>
      <c r="BL305" s="17" t="s">
        <v>190</v>
      </c>
      <c r="BM305" s="196" t="s">
        <v>492</v>
      </c>
    </row>
    <row r="306" spans="1:65" s="2" customFormat="1" ht="29.25">
      <c r="A306" s="34"/>
      <c r="B306" s="35"/>
      <c r="C306" s="36"/>
      <c r="D306" s="198" t="s">
        <v>153</v>
      </c>
      <c r="E306" s="36"/>
      <c r="F306" s="199" t="s">
        <v>1343</v>
      </c>
      <c r="G306" s="36"/>
      <c r="H306" s="36"/>
      <c r="I306" s="200"/>
      <c r="J306" s="36"/>
      <c r="K306" s="36"/>
      <c r="L306" s="39"/>
      <c r="M306" s="201"/>
      <c r="N306" s="202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153</v>
      </c>
      <c r="AU306" s="17" t="s">
        <v>85</v>
      </c>
    </row>
    <row r="307" spans="1:65" s="13" customFormat="1" ht="11.25">
      <c r="B307" s="212"/>
      <c r="C307" s="213"/>
      <c r="D307" s="198" t="s">
        <v>167</v>
      </c>
      <c r="E307" s="214" t="s">
        <v>1</v>
      </c>
      <c r="F307" s="215" t="s">
        <v>1344</v>
      </c>
      <c r="G307" s="213"/>
      <c r="H307" s="216">
        <v>42.9</v>
      </c>
      <c r="I307" s="217"/>
      <c r="J307" s="213"/>
      <c r="K307" s="213"/>
      <c r="L307" s="218"/>
      <c r="M307" s="219"/>
      <c r="N307" s="220"/>
      <c r="O307" s="220"/>
      <c r="P307" s="220"/>
      <c r="Q307" s="220"/>
      <c r="R307" s="220"/>
      <c r="S307" s="220"/>
      <c r="T307" s="221"/>
      <c r="AT307" s="222" t="s">
        <v>167</v>
      </c>
      <c r="AU307" s="222" t="s">
        <v>85</v>
      </c>
      <c r="AV307" s="13" t="s">
        <v>85</v>
      </c>
      <c r="AW307" s="13" t="s">
        <v>32</v>
      </c>
      <c r="AX307" s="13" t="s">
        <v>76</v>
      </c>
      <c r="AY307" s="222" t="s">
        <v>145</v>
      </c>
    </row>
    <row r="308" spans="1:65" s="14" customFormat="1" ht="11.25">
      <c r="B308" s="223"/>
      <c r="C308" s="224"/>
      <c r="D308" s="198" t="s">
        <v>167</v>
      </c>
      <c r="E308" s="225" t="s">
        <v>1</v>
      </c>
      <c r="F308" s="226" t="s">
        <v>169</v>
      </c>
      <c r="G308" s="224"/>
      <c r="H308" s="227">
        <v>42.9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AT308" s="233" t="s">
        <v>167</v>
      </c>
      <c r="AU308" s="233" t="s">
        <v>85</v>
      </c>
      <c r="AV308" s="14" t="s">
        <v>152</v>
      </c>
      <c r="AW308" s="14" t="s">
        <v>32</v>
      </c>
      <c r="AX308" s="14" t="s">
        <v>8</v>
      </c>
      <c r="AY308" s="233" t="s">
        <v>145</v>
      </c>
    </row>
    <row r="309" spans="1:65" s="2" customFormat="1" ht="16.5" customHeight="1">
      <c r="A309" s="34"/>
      <c r="B309" s="35"/>
      <c r="C309" s="186" t="s">
        <v>300</v>
      </c>
      <c r="D309" s="186" t="s">
        <v>148</v>
      </c>
      <c r="E309" s="187" t="s">
        <v>1345</v>
      </c>
      <c r="F309" s="188" t="s">
        <v>1346</v>
      </c>
      <c r="G309" s="189" t="s">
        <v>286</v>
      </c>
      <c r="H309" s="190">
        <v>4</v>
      </c>
      <c r="I309" s="191"/>
      <c r="J309" s="190">
        <f>ROUND(I309*H309,0)</f>
        <v>0</v>
      </c>
      <c r="K309" s="188" t="s">
        <v>176</v>
      </c>
      <c r="L309" s="39"/>
      <c r="M309" s="192" t="s">
        <v>1</v>
      </c>
      <c r="N309" s="193" t="s">
        <v>41</v>
      </c>
      <c r="O309" s="71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6" t="s">
        <v>190</v>
      </c>
      <c r="AT309" s="196" t="s">
        <v>148</v>
      </c>
      <c r="AU309" s="196" t="s">
        <v>85</v>
      </c>
      <c r="AY309" s="17" t="s">
        <v>145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7" t="s">
        <v>8</v>
      </c>
      <c r="BK309" s="197">
        <f>ROUND(I309*H309,0)</f>
        <v>0</v>
      </c>
      <c r="BL309" s="17" t="s">
        <v>190</v>
      </c>
      <c r="BM309" s="196" t="s">
        <v>497</v>
      </c>
    </row>
    <row r="310" spans="1:65" s="2" customFormat="1" ht="11.25">
      <c r="A310" s="34"/>
      <c r="B310" s="35"/>
      <c r="C310" s="36"/>
      <c r="D310" s="198" t="s">
        <v>153</v>
      </c>
      <c r="E310" s="36"/>
      <c r="F310" s="199" t="s">
        <v>1347</v>
      </c>
      <c r="G310" s="36"/>
      <c r="H310" s="36"/>
      <c r="I310" s="200"/>
      <c r="J310" s="36"/>
      <c r="K310" s="36"/>
      <c r="L310" s="39"/>
      <c r="M310" s="201"/>
      <c r="N310" s="202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153</v>
      </c>
      <c r="AU310" s="17" t="s">
        <v>85</v>
      </c>
    </row>
    <row r="311" spans="1:65" s="2" customFormat="1" ht="16.5" customHeight="1">
      <c r="A311" s="34"/>
      <c r="B311" s="35"/>
      <c r="C311" s="186" t="s">
        <v>479</v>
      </c>
      <c r="D311" s="186" t="s">
        <v>148</v>
      </c>
      <c r="E311" s="187" t="s">
        <v>1348</v>
      </c>
      <c r="F311" s="188" t="s">
        <v>1349</v>
      </c>
      <c r="G311" s="189" t="s">
        <v>286</v>
      </c>
      <c r="H311" s="190">
        <v>44</v>
      </c>
      <c r="I311" s="191"/>
      <c r="J311" s="190">
        <f>ROUND(I311*H311,0)</f>
        <v>0</v>
      </c>
      <c r="K311" s="188" t="s">
        <v>176</v>
      </c>
      <c r="L311" s="39"/>
      <c r="M311" s="192" t="s">
        <v>1</v>
      </c>
      <c r="N311" s="193" t="s">
        <v>41</v>
      </c>
      <c r="O311" s="71"/>
      <c r="P311" s="194">
        <f>O311*H311</f>
        <v>0</v>
      </c>
      <c r="Q311" s="194">
        <v>0</v>
      </c>
      <c r="R311" s="194">
        <f>Q311*H311</f>
        <v>0</v>
      </c>
      <c r="S311" s="194">
        <v>0</v>
      </c>
      <c r="T311" s="195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6" t="s">
        <v>190</v>
      </c>
      <c r="AT311" s="196" t="s">
        <v>148</v>
      </c>
      <c r="AU311" s="196" t="s">
        <v>85</v>
      </c>
      <c r="AY311" s="17" t="s">
        <v>145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7" t="s">
        <v>8</v>
      </c>
      <c r="BK311" s="197">
        <f>ROUND(I311*H311,0)</f>
        <v>0</v>
      </c>
      <c r="BL311" s="17" t="s">
        <v>190</v>
      </c>
      <c r="BM311" s="196" t="s">
        <v>504</v>
      </c>
    </row>
    <row r="312" spans="1:65" s="2" customFormat="1" ht="11.25">
      <c r="A312" s="34"/>
      <c r="B312" s="35"/>
      <c r="C312" s="36"/>
      <c r="D312" s="198" t="s">
        <v>153</v>
      </c>
      <c r="E312" s="36"/>
      <c r="F312" s="199" t="s">
        <v>1350</v>
      </c>
      <c r="G312" s="36"/>
      <c r="H312" s="36"/>
      <c r="I312" s="200"/>
      <c r="J312" s="36"/>
      <c r="K312" s="36"/>
      <c r="L312" s="39"/>
      <c r="M312" s="201"/>
      <c r="N312" s="202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153</v>
      </c>
      <c r="AU312" s="17" t="s">
        <v>85</v>
      </c>
    </row>
    <row r="313" spans="1:65" s="13" customFormat="1" ht="11.25">
      <c r="B313" s="212"/>
      <c r="C313" s="213"/>
      <c r="D313" s="198" t="s">
        <v>167</v>
      </c>
      <c r="E313" s="214" t="s">
        <v>1</v>
      </c>
      <c r="F313" s="215" t="s">
        <v>1351</v>
      </c>
      <c r="G313" s="213"/>
      <c r="H313" s="216">
        <v>44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167</v>
      </c>
      <c r="AU313" s="222" t="s">
        <v>85</v>
      </c>
      <c r="AV313" s="13" t="s">
        <v>85</v>
      </c>
      <c r="AW313" s="13" t="s">
        <v>32</v>
      </c>
      <c r="AX313" s="13" t="s">
        <v>76</v>
      </c>
      <c r="AY313" s="222" t="s">
        <v>145</v>
      </c>
    </row>
    <row r="314" spans="1:65" s="14" customFormat="1" ht="11.25">
      <c r="B314" s="223"/>
      <c r="C314" s="224"/>
      <c r="D314" s="198" t="s">
        <v>167</v>
      </c>
      <c r="E314" s="225" t="s">
        <v>1</v>
      </c>
      <c r="F314" s="226" t="s">
        <v>169</v>
      </c>
      <c r="G314" s="224"/>
      <c r="H314" s="227">
        <v>44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AT314" s="233" t="s">
        <v>167</v>
      </c>
      <c r="AU314" s="233" t="s">
        <v>85</v>
      </c>
      <c r="AV314" s="14" t="s">
        <v>152</v>
      </c>
      <c r="AW314" s="14" t="s">
        <v>32</v>
      </c>
      <c r="AX314" s="14" t="s">
        <v>8</v>
      </c>
      <c r="AY314" s="233" t="s">
        <v>145</v>
      </c>
    </row>
    <row r="315" spans="1:65" s="2" customFormat="1" ht="16.5" customHeight="1">
      <c r="A315" s="34"/>
      <c r="B315" s="35"/>
      <c r="C315" s="203" t="s">
        <v>305</v>
      </c>
      <c r="D315" s="203" t="s">
        <v>155</v>
      </c>
      <c r="E315" s="204" t="s">
        <v>1352</v>
      </c>
      <c r="F315" s="205" t="s">
        <v>1353</v>
      </c>
      <c r="G315" s="206" t="s">
        <v>286</v>
      </c>
      <c r="H315" s="207">
        <v>44</v>
      </c>
      <c r="I315" s="208"/>
      <c r="J315" s="207">
        <f>ROUND(I315*H315,0)</f>
        <v>0</v>
      </c>
      <c r="K315" s="205" t="s">
        <v>176</v>
      </c>
      <c r="L315" s="209"/>
      <c r="M315" s="210" t="s">
        <v>1</v>
      </c>
      <c r="N315" s="211" t="s">
        <v>41</v>
      </c>
      <c r="O315" s="71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6" t="s">
        <v>227</v>
      </c>
      <c r="AT315" s="196" t="s">
        <v>155</v>
      </c>
      <c r="AU315" s="196" t="s">
        <v>85</v>
      </c>
      <c r="AY315" s="17" t="s">
        <v>145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7" t="s">
        <v>8</v>
      </c>
      <c r="BK315" s="197">
        <f>ROUND(I315*H315,0)</f>
        <v>0</v>
      </c>
      <c r="BL315" s="17" t="s">
        <v>190</v>
      </c>
      <c r="BM315" s="196" t="s">
        <v>508</v>
      </c>
    </row>
    <row r="316" spans="1:65" s="2" customFormat="1" ht="11.25">
      <c r="A316" s="34"/>
      <c r="B316" s="35"/>
      <c r="C316" s="36"/>
      <c r="D316" s="198" t="s">
        <v>153</v>
      </c>
      <c r="E316" s="36"/>
      <c r="F316" s="199" t="s">
        <v>1353</v>
      </c>
      <c r="G316" s="36"/>
      <c r="H316" s="36"/>
      <c r="I316" s="200"/>
      <c r="J316" s="36"/>
      <c r="K316" s="36"/>
      <c r="L316" s="39"/>
      <c r="M316" s="201"/>
      <c r="N316" s="202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153</v>
      </c>
      <c r="AU316" s="17" t="s">
        <v>85</v>
      </c>
    </row>
    <row r="317" spans="1:65" s="2" customFormat="1" ht="16.5" customHeight="1">
      <c r="A317" s="34"/>
      <c r="B317" s="35"/>
      <c r="C317" s="186" t="s">
        <v>489</v>
      </c>
      <c r="D317" s="186" t="s">
        <v>148</v>
      </c>
      <c r="E317" s="187" t="s">
        <v>1354</v>
      </c>
      <c r="F317" s="188" t="s">
        <v>1355</v>
      </c>
      <c r="G317" s="189" t="s">
        <v>286</v>
      </c>
      <c r="H317" s="190">
        <v>4</v>
      </c>
      <c r="I317" s="191"/>
      <c r="J317" s="190">
        <f>ROUND(I317*H317,0)</f>
        <v>0</v>
      </c>
      <c r="K317" s="188" t="s">
        <v>176</v>
      </c>
      <c r="L317" s="39"/>
      <c r="M317" s="192" t="s">
        <v>1</v>
      </c>
      <c r="N317" s="193" t="s">
        <v>41</v>
      </c>
      <c r="O317" s="71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6" t="s">
        <v>190</v>
      </c>
      <c r="AT317" s="196" t="s">
        <v>148</v>
      </c>
      <c r="AU317" s="196" t="s">
        <v>85</v>
      </c>
      <c r="AY317" s="17" t="s">
        <v>145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7" t="s">
        <v>8</v>
      </c>
      <c r="BK317" s="197">
        <f>ROUND(I317*H317,0)</f>
        <v>0</v>
      </c>
      <c r="BL317" s="17" t="s">
        <v>190</v>
      </c>
      <c r="BM317" s="196" t="s">
        <v>511</v>
      </c>
    </row>
    <row r="318" spans="1:65" s="2" customFormat="1" ht="11.25">
      <c r="A318" s="34"/>
      <c r="B318" s="35"/>
      <c r="C318" s="36"/>
      <c r="D318" s="198" t="s">
        <v>153</v>
      </c>
      <c r="E318" s="36"/>
      <c r="F318" s="199" t="s">
        <v>1356</v>
      </c>
      <c r="G318" s="36"/>
      <c r="H318" s="36"/>
      <c r="I318" s="200"/>
      <c r="J318" s="36"/>
      <c r="K318" s="36"/>
      <c r="L318" s="39"/>
      <c r="M318" s="201"/>
      <c r="N318" s="202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153</v>
      </c>
      <c r="AU318" s="17" t="s">
        <v>85</v>
      </c>
    </row>
    <row r="319" spans="1:65" s="2" customFormat="1" ht="16.5" customHeight="1">
      <c r="A319" s="34"/>
      <c r="B319" s="35"/>
      <c r="C319" s="203" t="s">
        <v>311</v>
      </c>
      <c r="D319" s="203" t="s">
        <v>155</v>
      </c>
      <c r="E319" s="204" t="s">
        <v>1357</v>
      </c>
      <c r="F319" s="205" t="s">
        <v>1358</v>
      </c>
      <c r="G319" s="206" t="s">
        <v>286</v>
      </c>
      <c r="H319" s="207">
        <v>4</v>
      </c>
      <c r="I319" s="208"/>
      <c r="J319" s="207">
        <f>ROUND(I319*H319,0)</f>
        <v>0</v>
      </c>
      <c r="K319" s="205" t="s">
        <v>176</v>
      </c>
      <c r="L319" s="209"/>
      <c r="M319" s="210" t="s">
        <v>1</v>
      </c>
      <c r="N319" s="211" t="s">
        <v>41</v>
      </c>
      <c r="O319" s="71"/>
      <c r="P319" s="194">
        <f>O319*H319</f>
        <v>0</v>
      </c>
      <c r="Q319" s="194">
        <v>0</v>
      </c>
      <c r="R319" s="194">
        <f>Q319*H319</f>
        <v>0</v>
      </c>
      <c r="S319" s="194">
        <v>0</v>
      </c>
      <c r="T319" s="195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6" t="s">
        <v>227</v>
      </c>
      <c r="AT319" s="196" t="s">
        <v>155</v>
      </c>
      <c r="AU319" s="196" t="s">
        <v>85</v>
      </c>
      <c r="AY319" s="17" t="s">
        <v>145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7" t="s">
        <v>8</v>
      </c>
      <c r="BK319" s="197">
        <f>ROUND(I319*H319,0)</f>
        <v>0</v>
      </c>
      <c r="BL319" s="17" t="s">
        <v>190</v>
      </c>
      <c r="BM319" s="196" t="s">
        <v>515</v>
      </c>
    </row>
    <row r="320" spans="1:65" s="2" customFormat="1" ht="11.25">
      <c r="A320" s="34"/>
      <c r="B320" s="35"/>
      <c r="C320" s="36"/>
      <c r="D320" s="198" t="s">
        <v>153</v>
      </c>
      <c r="E320" s="36"/>
      <c r="F320" s="199" t="s">
        <v>1358</v>
      </c>
      <c r="G320" s="36"/>
      <c r="H320" s="36"/>
      <c r="I320" s="200"/>
      <c r="J320" s="36"/>
      <c r="K320" s="36"/>
      <c r="L320" s="39"/>
      <c r="M320" s="201"/>
      <c r="N320" s="202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153</v>
      </c>
      <c r="AU320" s="17" t="s">
        <v>85</v>
      </c>
    </row>
    <row r="321" spans="1:65" s="2" customFormat="1" ht="21.75" customHeight="1">
      <c r="A321" s="34"/>
      <c r="B321" s="35"/>
      <c r="C321" s="186" t="s">
        <v>505</v>
      </c>
      <c r="D321" s="186" t="s">
        <v>148</v>
      </c>
      <c r="E321" s="187" t="s">
        <v>1359</v>
      </c>
      <c r="F321" s="188" t="s">
        <v>1360</v>
      </c>
      <c r="G321" s="189" t="s">
        <v>286</v>
      </c>
      <c r="H321" s="190">
        <v>8</v>
      </c>
      <c r="I321" s="191"/>
      <c r="J321" s="190">
        <f>ROUND(I321*H321,0)</f>
        <v>0</v>
      </c>
      <c r="K321" s="188" t="s">
        <v>176</v>
      </c>
      <c r="L321" s="39"/>
      <c r="M321" s="192" t="s">
        <v>1</v>
      </c>
      <c r="N321" s="193" t="s">
        <v>41</v>
      </c>
      <c r="O321" s="71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6" t="s">
        <v>190</v>
      </c>
      <c r="AT321" s="196" t="s">
        <v>148</v>
      </c>
      <c r="AU321" s="196" t="s">
        <v>85</v>
      </c>
      <c r="AY321" s="17" t="s">
        <v>145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7" t="s">
        <v>8</v>
      </c>
      <c r="BK321" s="197">
        <f>ROUND(I321*H321,0)</f>
        <v>0</v>
      </c>
      <c r="BL321" s="17" t="s">
        <v>190</v>
      </c>
      <c r="BM321" s="196" t="s">
        <v>517</v>
      </c>
    </row>
    <row r="322" spans="1:65" s="2" customFormat="1" ht="11.25">
      <c r="A322" s="34"/>
      <c r="B322" s="35"/>
      <c r="C322" s="36"/>
      <c r="D322" s="198" t="s">
        <v>153</v>
      </c>
      <c r="E322" s="36"/>
      <c r="F322" s="199" t="s">
        <v>1361</v>
      </c>
      <c r="G322" s="36"/>
      <c r="H322" s="36"/>
      <c r="I322" s="200"/>
      <c r="J322" s="36"/>
      <c r="K322" s="36"/>
      <c r="L322" s="39"/>
      <c r="M322" s="201"/>
      <c r="N322" s="202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153</v>
      </c>
      <c r="AU322" s="17" t="s">
        <v>85</v>
      </c>
    </row>
    <row r="323" spans="1:65" s="2" customFormat="1" ht="16.5" customHeight="1">
      <c r="A323" s="34"/>
      <c r="B323" s="35"/>
      <c r="C323" s="203" t="s">
        <v>315</v>
      </c>
      <c r="D323" s="203" t="s">
        <v>155</v>
      </c>
      <c r="E323" s="204" t="s">
        <v>1362</v>
      </c>
      <c r="F323" s="205" t="s">
        <v>1363</v>
      </c>
      <c r="G323" s="206" t="s">
        <v>286</v>
      </c>
      <c r="H323" s="207">
        <v>8</v>
      </c>
      <c r="I323" s="208"/>
      <c r="J323" s="207">
        <f>ROUND(I323*H323,0)</f>
        <v>0</v>
      </c>
      <c r="K323" s="205" t="s">
        <v>176</v>
      </c>
      <c r="L323" s="209"/>
      <c r="M323" s="210" t="s">
        <v>1</v>
      </c>
      <c r="N323" s="211" t="s">
        <v>41</v>
      </c>
      <c r="O323" s="71"/>
      <c r="P323" s="194">
        <f>O323*H323</f>
        <v>0</v>
      </c>
      <c r="Q323" s="194">
        <v>0</v>
      </c>
      <c r="R323" s="194">
        <f>Q323*H323</f>
        <v>0</v>
      </c>
      <c r="S323" s="194">
        <v>0</v>
      </c>
      <c r="T323" s="195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6" t="s">
        <v>227</v>
      </c>
      <c r="AT323" s="196" t="s">
        <v>155</v>
      </c>
      <c r="AU323" s="196" t="s">
        <v>85</v>
      </c>
      <c r="AY323" s="17" t="s">
        <v>145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7" t="s">
        <v>8</v>
      </c>
      <c r="BK323" s="197">
        <f>ROUND(I323*H323,0)</f>
        <v>0</v>
      </c>
      <c r="BL323" s="17" t="s">
        <v>190</v>
      </c>
      <c r="BM323" s="196" t="s">
        <v>522</v>
      </c>
    </row>
    <row r="324" spans="1:65" s="2" customFormat="1" ht="11.25">
      <c r="A324" s="34"/>
      <c r="B324" s="35"/>
      <c r="C324" s="36"/>
      <c r="D324" s="198" t="s">
        <v>153</v>
      </c>
      <c r="E324" s="36"/>
      <c r="F324" s="199" t="s">
        <v>1363</v>
      </c>
      <c r="G324" s="36"/>
      <c r="H324" s="36"/>
      <c r="I324" s="200"/>
      <c r="J324" s="36"/>
      <c r="K324" s="36"/>
      <c r="L324" s="39"/>
      <c r="M324" s="201"/>
      <c r="N324" s="202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153</v>
      </c>
      <c r="AU324" s="17" t="s">
        <v>85</v>
      </c>
    </row>
    <row r="325" spans="1:65" s="2" customFormat="1" ht="24.2" customHeight="1">
      <c r="A325" s="34"/>
      <c r="B325" s="35"/>
      <c r="C325" s="186" t="s">
        <v>512</v>
      </c>
      <c r="D325" s="186" t="s">
        <v>148</v>
      </c>
      <c r="E325" s="187" t="s">
        <v>1364</v>
      </c>
      <c r="F325" s="188" t="s">
        <v>1365</v>
      </c>
      <c r="G325" s="189" t="s">
        <v>151</v>
      </c>
      <c r="H325" s="190">
        <v>45</v>
      </c>
      <c r="I325" s="191"/>
      <c r="J325" s="190">
        <f>ROUND(I325*H325,0)</f>
        <v>0</v>
      </c>
      <c r="K325" s="188" t="s">
        <v>176</v>
      </c>
      <c r="L325" s="39"/>
      <c r="M325" s="192" t="s">
        <v>1</v>
      </c>
      <c r="N325" s="193" t="s">
        <v>41</v>
      </c>
      <c r="O325" s="71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6" t="s">
        <v>190</v>
      </c>
      <c r="AT325" s="196" t="s">
        <v>148</v>
      </c>
      <c r="AU325" s="196" t="s">
        <v>85</v>
      </c>
      <c r="AY325" s="17" t="s">
        <v>145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7" t="s">
        <v>8</v>
      </c>
      <c r="BK325" s="197">
        <f>ROUND(I325*H325,0)</f>
        <v>0</v>
      </c>
      <c r="BL325" s="17" t="s">
        <v>190</v>
      </c>
      <c r="BM325" s="196" t="s">
        <v>526</v>
      </c>
    </row>
    <row r="326" spans="1:65" s="2" customFormat="1" ht="19.5">
      <c r="A326" s="34"/>
      <c r="B326" s="35"/>
      <c r="C326" s="36"/>
      <c r="D326" s="198" t="s">
        <v>153</v>
      </c>
      <c r="E326" s="36"/>
      <c r="F326" s="199" t="s">
        <v>1366</v>
      </c>
      <c r="G326" s="36"/>
      <c r="H326" s="36"/>
      <c r="I326" s="200"/>
      <c r="J326" s="36"/>
      <c r="K326" s="36"/>
      <c r="L326" s="39"/>
      <c r="M326" s="201"/>
      <c r="N326" s="202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153</v>
      </c>
      <c r="AU326" s="17" t="s">
        <v>85</v>
      </c>
    </row>
    <row r="327" spans="1:65" s="13" customFormat="1" ht="11.25">
      <c r="B327" s="212"/>
      <c r="C327" s="213"/>
      <c r="D327" s="198" t="s">
        <v>167</v>
      </c>
      <c r="E327" s="214" t="s">
        <v>1</v>
      </c>
      <c r="F327" s="215" t="s">
        <v>1367</v>
      </c>
      <c r="G327" s="213"/>
      <c r="H327" s="216">
        <v>45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167</v>
      </c>
      <c r="AU327" s="222" t="s">
        <v>85</v>
      </c>
      <c r="AV327" s="13" t="s">
        <v>85</v>
      </c>
      <c r="AW327" s="13" t="s">
        <v>32</v>
      </c>
      <c r="AX327" s="13" t="s">
        <v>76</v>
      </c>
      <c r="AY327" s="222" t="s">
        <v>145</v>
      </c>
    </row>
    <row r="328" spans="1:65" s="14" customFormat="1" ht="11.25">
      <c r="B328" s="223"/>
      <c r="C328" s="224"/>
      <c r="D328" s="198" t="s">
        <v>167</v>
      </c>
      <c r="E328" s="225" t="s">
        <v>1</v>
      </c>
      <c r="F328" s="226" t="s">
        <v>169</v>
      </c>
      <c r="G328" s="224"/>
      <c r="H328" s="227">
        <v>45</v>
      </c>
      <c r="I328" s="228"/>
      <c r="J328" s="224"/>
      <c r="K328" s="224"/>
      <c r="L328" s="229"/>
      <c r="M328" s="230"/>
      <c r="N328" s="231"/>
      <c r="O328" s="231"/>
      <c r="P328" s="231"/>
      <c r="Q328" s="231"/>
      <c r="R328" s="231"/>
      <c r="S328" s="231"/>
      <c r="T328" s="232"/>
      <c r="AT328" s="233" t="s">
        <v>167</v>
      </c>
      <c r="AU328" s="233" t="s">
        <v>85</v>
      </c>
      <c r="AV328" s="14" t="s">
        <v>152</v>
      </c>
      <c r="AW328" s="14" t="s">
        <v>32</v>
      </c>
      <c r="AX328" s="14" t="s">
        <v>8</v>
      </c>
      <c r="AY328" s="233" t="s">
        <v>145</v>
      </c>
    </row>
    <row r="329" spans="1:65" s="2" customFormat="1" ht="24.2" customHeight="1">
      <c r="A329" s="34"/>
      <c r="B329" s="35"/>
      <c r="C329" s="186" t="s">
        <v>321</v>
      </c>
      <c r="D329" s="186" t="s">
        <v>148</v>
      </c>
      <c r="E329" s="187" t="s">
        <v>1368</v>
      </c>
      <c r="F329" s="188" t="s">
        <v>1369</v>
      </c>
      <c r="G329" s="189" t="s">
        <v>151</v>
      </c>
      <c r="H329" s="190">
        <v>8</v>
      </c>
      <c r="I329" s="191"/>
      <c r="J329" s="190">
        <f>ROUND(I329*H329,0)</f>
        <v>0</v>
      </c>
      <c r="K329" s="188" t="s">
        <v>176</v>
      </c>
      <c r="L329" s="39"/>
      <c r="M329" s="192" t="s">
        <v>1</v>
      </c>
      <c r="N329" s="193" t="s">
        <v>41</v>
      </c>
      <c r="O329" s="71"/>
      <c r="P329" s="194">
        <f>O329*H329</f>
        <v>0</v>
      </c>
      <c r="Q329" s="194">
        <v>0</v>
      </c>
      <c r="R329" s="194">
        <f>Q329*H329</f>
        <v>0</v>
      </c>
      <c r="S329" s="194">
        <v>0</v>
      </c>
      <c r="T329" s="195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6" t="s">
        <v>190</v>
      </c>
      <c r="AT329" s="196" t="s">
        <v>148</v>
      </c>
      <c r="AU329" s="196" t="s">
        <v>85</v>
      </c>
      <c r="AY329" s="17" t="s">
        <v>145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7" t="s">
        <v>8</v>
      </c>
      <c r="BK329" s="197">
        <f>ROUND(I329*H329,0)</f>
        <v>0</v>
      </c>
      <c r="BL329" s="17" t="s">
        <v>190</v>
      </c>
      <c r="BM329" s="196" t="s">
        <v>516</v>
      </c>
    </row>
    <row r="330" spans="1:65" s="2" customFormat="1" ht="19.5">
      <c r="A330" s="34"/>
      <c r="B330" s="35"/>
      <c r="C330" s="36"/>
      <c r="D330" s="198" t="s">
        <v>153</v>
      </c>
      <c r="E330" s="36"/>
      <c r="F330" s="199" t="s">
        <v>1370</v>
      </c>
      <c r="G330" s="36"/>
      <c r="H330" s="36"/>
      <c r="I330" s="200"/>
      <c r="J330" s="36"/>
      <c r="K330" s="36"/>
      <c r="L330" s="39"/>
      <c r="M330" s="201"/>
      <c r="N330" s="202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153</v>
      </c>
      <c r="AU330" s="17" t="s">
        <v>85</v>
      </c>
    </row>
    <row r="331" spans="1:65" s="2" customFormat="1" ht="24.2" customHeight="1">
      <c r="A331" s="34"/>
      <c r="B331" s="35"/>
      <c r="C331" s="186" t="s">
        <v>530</v>
      </c>
      <c r="D331" s="186" t="s">
        <v>148</v>
      </c>
      <c r="E331" s="187" t="s">
        <v>832</v>
      </c>
      <c r="F331" s="188" t="s">
        <v>833</v>
      </c>
      <c r="G331" s="189" t="s">
        <v>496</v>
      </c>
      <c r="H331" s="191"/>
      <c r="I331" s="191"/>
      <c r="J331" s="190">
        <f>ROUND(I331*H331,0)</f>
        <v>0</v>
      </c>
      <c r="K331" s="188" t="s">
        <v>176</v>
      </c>
      <c r="L331" s="39"/>
      <c r="M331" s="192" t="s">
        <v>1</v>
      </c>
      <c r="N331" s="193" t="s">
        <v>41</v>
      </c>
      <c r="O331" s="71"/>
      <c r="P331" s="194">
        <f>O331*H331</f>
        <v>0</v>
      </c>
      <c r="Q331" s="194">
        <v>0</v>
      </c>
      <c r="R331" s="194">
        <f>Q331*H331</f>
        <v>0</v>
      </c>
      <c r="S331" s="194">
        <v>0</v>
      </c>
      <c r="T331" s="195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6" t="s">
        <v>190</v>
      </c>
      <c r="AT331" s="196" t="s">
        <v>148</v>
      </c>
      <c r="AU331" s="196" t="s">
        <v>85</v>
      </c>
      <c r="AY331" s="17" t="s">
        <v>145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7" t="s">
        <v>8</v>
      </c>
      <c r="BK331" s="197">
        <f>ROUND(I331*H331,0)</f>
        <v>0</v>
      </c>
      <c r="BL331" s="17" t="s">
        <v>190</v>
      </c>
      <c r="BM331" s="196" t="s">
        <v>536</v>
      </c>
    </row>
    <row r="332" spans="1:65" s="2" customFormat="1" ht="29.25">
      <c r="A332" s="34"/>
      <c r="B332" s="35"/>
      <c r="C332" s="36"/>
      <c r="D332" s="198" t="s">
        <v>153</v>
      </c>
      <c r="E332" s="36"/>
      <c r="F332" s="199" t="s">
        <v>835</v>
      </c>
      <c r="G332" s="36"/>
      <c r="H332" s="36"/>
      <c r="I332" s="200"/>
      <c r="J332" s="36"/>
      <c r="K332" s="36"/>
      <c r="L332" s="39"/>
      <c r="M332" s="201"/>
      <c r="N332" s="202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153</v>
      </c>
      <c r="AU332" s="17" t="s">
        <v>85</v>
      </c>
    </row>
    <row r="333" spans="1:65" s="12" customFormat="1" ht="22.9" customHeight="1">
      <c r="B333" s="170"/>
      <c r="C333" s="171"/>
      <c r="D333" s="172" t="s">
        <v>75</v>
      </c>
      <c r="E333" s="184" t="s">
        <v>848</v>
      </c>
      <c r="F333" s="184" t="s">
        <v>849</v>
      </c>
      <c r="G333" s="171"/>
      <c r="H333" s="171"/>
      <c r="I333" s="174"/>
      <c r="J333" s="185">
        <f>BK333</f>
        <v>0</v>
      </c>
      <c r="K333" s="171"/>
      <c r="L333" s="176"/>
      <c r="M333" s="177"/>
      <c r="N333" s="178"/>
      <c r="O333" s="178"/>
      <c r="P333" s="179">
        <f>SUM(P334:P355)</f>
        <v>0</v>
      </c>
      <c r="Q333" s="178"/>
      <c r="R333" s="179">
        <f>SUM(R334:R355)</f>
        <v>0</v>
      </c>
      <c r="S333" s="178"/>
      <c r="T333" s="180">
        <f>SUM(T334:T355)</f>
        <v>0</v>
      </c>
      <c r="AR333" s="181" t="s">
        <v>85</v>
      </c>
      <c r="AT333" s="182" t="s">
        <v>75</v>
      </c>
      <c r="AU333" s="182" t="s">
        <v>8</v>
      </c>
      <c r="AY333" s="181" t="s">
        <v>145</v>
      </c>
      <c r="BK333" s="183">
        <f>SUM(BK334:BK355)</f>
        <v>0</v>
      </c>
    </row>
    <row r="334" spans="1:65" s="2" customFormat="1" ht="16.5" customHeight="1">
      <c r="A334" s="34"/>
      <c r="B334" s="35"/>
      <c r="C334" s="186" t="s">
        <v>326</v>
      </c>
      <c r="D334" s="186" t="s">
        <v>148</v>
      </c>
      <c r="E334" s="187" t="s">
        <v>1371</v>
      </c>
      <c r="F334" s="188" t="s">
        <v>1372</v>
      </c>
      <c r="G334" s="189" t="s">
        <v>165</v>
      </c>
      <c r="H334" s="190">
        <v>235</v>
      </c>
      <c r="I334" s="191"/>
      <c r="J334" s="190">
        <f>ROUND(I334*H334,0)</f>
        <v>0</v>
      </c>
      <c r="K334" s="188" t="s">
        <v>176</v>
      </c>
      <c r="L334" s="39"/>
      <c r="M334" s="192" t="s">
        <v>1</v>
      </c>
      <c r="N334" s="193" t="s">
        <v>41</v>
      </c>
      <c r="O334" s="71"/>
      <c r="P334" s="194">
        <f>O334*H334</f>
        <v>0</v>
      </c>
      <c r="Q334" s="194">
        <v>0</v>
      </c>
      <c r="R334" s="194">
        <f>Q334*H334</f>
        <v>0</v>
      </c>
      <c r="S334" s="194">
        <v>0</v>
      </c>
      <c r="T334" s="195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6" t="s">
        <v>190</v>
      </c>
      <c r="AT334" s="196" t="s">
        <v>148</v>
      </c>
      <c r="AU334" s="196" t="s">
        <v>85</v>
      </c>
      <c r="AY334" s="17" t="s">
        <v>145</v>
      </c>
      <c r="BE334" s="197">
        <f>IF(N334="základní",J334,0)</f>
        <v>0</v>
      </c>
      <c r="BF334" s="197">
        <f>IF(N334="snížená",J334,0)</f>
        <v>0</v>
      </c>
      <c r="BG334" s="197">
        <f>IF(N334="zákl. přenesená",J334,0)</f>
        <v>0</v>
      </c>
      <c r="BH334" s="197">
        <f>IF(N334="sníž. přenesená",J334,0)</f>
        <v>0</v>
      </c>
      <c r="BI334" s="197">
        <f>IF(N334="nulová",J334,0)</f>
        <v>0</v>
      </c>
      <c r="BJ334" s="17" t="s">
        <v>8</v>
      </c>
      <c r="BK334" s="197">
        <f>ROUND(I334*H334,0)</f>
        <v>0</v>
      </c>
      <c r="BL334" s="17" t="s">
        <v>190</v>
      </c>
      <c r="BM334" s="196" t="s">
        <v>170</v>
      </c>
    </row>
    <row r="335" spans="1:65" s="2" customFormat="1" ht="11.25">
      <c r="A335" s="34"/>
      <c r="B335" s="35"/>
      <c r="C335" s="36"/>
      <c r="D335" s="198" t="s">
        <v>153</v>
      </c>
      <c r="E335" s="36"/>
      <c r="F335" s="199" t="s">
        <v>1373</v>
      </c>
      <c r="G335" s="36"/>
      <c r="H335" s="36"/>
      <c r="I335" s="200"/>
      <c r="J335" s="36"/>
      <c r="K335" s="36"/>
      <c r="L335" s="39"/>
      <c r="M335" s="201"/>
      <c r="N335" s="202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153</v>
      </c>
      <c r="AU335" s="17" t="s">
        <v>85</v>
      </c>
    </row>
    <row r="336" spans="1:65" s="13" customFormat="1" ht="11.25">
      <c r="B336" s="212"/>
      <c r="C336" s="213"/>
      <c r="D336" s="198" t="s">
        <v>167</v>
      </c>
      <c r="E336" s="214" t="s">
        <v>1</v>
      </c>
      <c r="F336" s="215" t="s">
        <v>1321</v>
      </c>
      <c r="G336" s="213"/>
      <c r="H336" s="216">
        <v>235</v>
      </c>
      <c r="I336" s="217"/>
      <c r="J336" s="213"/>
      <c r="K336" s="213"/>
      <c r="L336" s="218"/>
      <c r="M336" s="219"/>
      <c r="N336" s="220"/>
      <c r="O336" s="220"/>
      <c r="P336" s="220"/>
      <c r="Q336" s="220"/>
      <c r="R336" s="220"/>
      <c r="S336" s="220"/>
      <c r="T336" s="221"/>
      <c r="AT336" s="222" t="s">
        <v>167</v>
      </c>
      <c r="AU336" s="222" t="s">
        <v>85</v>
      </c>
      <c r="AV336" s="13" t="s">
        <v>85</v>
      </c>
      <c r="AW336" s="13" t="s">
        <v>32</v>
      </c>
      <c r="AX336" s="13" t="s">
        <v>76</v>
      </c>
      <c r="AY336" s="222" t="s">
        <v>145</v>
      </c>
    </row>
    <row r="337" spans="1:65" s="14" customFormat="1" ht="11.25">
      <c r="B337" s="223"/>
      <c r="C337" s="224"/>
      <c r="D337" s="198" t="s">
        <v>167</v>
      </c>
      <c r="E337" s="225" t="s">
        <v>1</v>
      </c>
      <c r="F337" s="226" t="s">
        <v>169</v>
      </c>
      <c r="G337" s="224"/>
      <c r="H337" s="227">
        <v>235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AT337" s="233" t="s">
        <v>167</v>
      </c>
      <c r="AU337" s="233" t="s">
        <v>85</v>
      </c>
      <c r="AV337" s="14" t="s">
        <v>152</v>
      </c>
      <c r="AW337" s="14" t="s">
        <v>32</v>
      </c>
      <c r="AX337" s="14" t="s">
        <v>8</v>
      </c>
      <c r="AY337" s="233" t="s">
        <v>145</v>
      </c>
    </row>
    <row r="338" spans="1:65" s="2" customFormat="1" ht="16.5" customHeight="1">
      <c r="A338" s="34"/>
      <c r="B338" s="35"/>
      <c r="C338" s="186" t="s">
        <v>537</v>
      </c>
      <c r="D338" s="186" t="s">
        <v>148</v>
      </c>
      <c r="E338" s="187" t="s">
        <v>1374</v>
      </c>
      <c r="F338" s="188" t="s">
        <v>1375</v>
      </c>
      <c r="G338" s="189" t="s">
        <v>165</v>
      </c>
      <c r="H338" s="190">
        <v>5.72</v>
      </c>
      <c r="I338" s="191"/>
      <c r="J338" s="190">
        <f>ROUND(I338*H338,0)</f>
        <v>0</v>
      </c>
      <c r="K338" s="188" t="s">
        <v>176</v>
      </c>
      <c r="L338" s="39"/>
      <c r="M338" s="192" t="s">
        <v>1</v>
      </c>
      <c r="N338" s="193" t="s">
        <v>41</v>
      </c>
      <c r="O338" s="71"/>
      <c r="P338" s="194">
        <f>O338*H338</f>
        <v>0</v>
      </c>
      <c r="Q338" s="194">
        <v>0</v>
      </c>
      <c r="R338" s="194">
        <f>Q338*H338</f>
        <v>0</v>
      </c>
      <c r="S338" s="194">
        <v>0</v>
      </c>
      <c r="T338" s="19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6" t="s">
        <v>190</v>
      </c>
      <c r="AT338" s="196" t="s">
        <v>148</v>
      </c>
      <c r="AU338" s="196" t="s">
        <v>85</v>
      </c>
      <c r="AY338" s="17" t="s">
        <v>145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7" t="s">
        <v>8</v>
      </c>
      <c r="BK338" s="197">
        <f>ROUND(I338*H338,0)</f>
        <v>0</v>
      </c>
      <c r="BL338" s="17" t="s">
        <v>190</v>
      </c>
      <c r="BM338" s="196" t="s">
        <v>542</v>
      </c>
    </row>
    <row r="339" spans="1:65" s="2" customFormat="1" ht="11.25">
      <c r="A339" s="34"/>
      <c r="B339" s="35"/>
      <c r="C339" s="36"/>
      <c r="D339" s="198" t="s">
        <v>153</v>
      </c>
      <c r="E339" s="36"/>
      <c r="F339" s="199" t="s">
        <v>1376</v>
      </c>
      <c r="G339" s="36"/>
      <c r="H339" s="36"/>
      <c r="I339" s="200"/>
      <c r="J339" s="36"/>
      <c r="K339" s="36"/>
      <c r="L339" s="39"/>
      <c r="M339" s="201"/>
      <c r="N339" s="202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153</v>
      </c>
      <c r="AU339" s="17" t="s">
        <v>85</v>
      </c>
    </row>
    <row r="340" spans="1:65" s="13" customFormat="1" ht="11.25">
      <c r="B340" s="212"/>
      <c r="C340" s="213"/>
      <c r="D340" s="198" t="s">
        <v>167</v>
      </c>
      <c r="E340" s="214" t="s">
        <v>1</v>
      </c>
      <c r="F340" s="215" t="s">
        <v>1329</v>
      </c>
      <c r="G340" s="213"/>
      <c r="H340" s="216">
        <v>5.72</v>
      </c>
      <c r="I340" s="217"/>
      <c r="J340" s="213"/>
      <c r="K340" s="213"/>
      <c r="L340" s="218"/>
      <c r="M340" s="219"/>
      <c r="N340" s="220"/>
      <c r="O340" s="220"/>
      <c r="P340" s="220"/>
      <c r="Q340" s="220"/>
      <c r="R340" s="220"/>
      <c r="S340" s="220"/>
      <c r="T340" s="221"/>
      <c r="AT340" s="222" t="s">
        <v>167</v>
      </c>
      <c r="AU340" s="222" t="s">
        <v>85</v>
      </c>
      <c r="AV340" s="13" t="s">
        <v>85</v>
      </c>
      <c r="AW340" s="13" t="s">
        <v>32</v>
      </c>
      <c r="AX340" s="13" t="s">
        <v>76</v>
      </c>
      <c r="AY340" s="222" t="s">
        <v>145</v>
      </c>
    </row>
    <row r="341" spans="1:65" s="14" customFormat="1" ht="11.25">
      <c r="B341" s="223"/>
      <c r="C341" s="224"/>
      <c r="D341" s="198" t="s">
        <v>167</v>
      </c>
      <c r="E341" s="225" t="s">
        <v>1</v>
      </c>
      <c r="F341" s="226" t="s">
        <v>169</v>
      </c>
      <c r="G341" s="224"/>
      <c r="H341" s="227">
        <v>5.72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AT341" s="233" t="s">
        <v>167</v>
      </c>
      <c r="AU341" s="233" t="s">
        <v>85</v>
      </c>
      <c r="AV341" s="14" t="s">
        <v>152</v>
      </c>
      <c r="AW341" s="14" t="s">
        <v>32</v>
      </c>
      <c r="AX341" s="14" t="s">
        <v>8</v>
      </c>
      <c r="AY341" s="233" t="s">
        <v>145</v>
      </c>
    </row>
    <row r="342" spans="1:65" s="2" customFormat="1" ht="21.75" customHeight="1">
      <c r="A342" s="34"/>
      <c r="B342" s="35"/>
      <c r="C342" s="203" t="s">
        <v>331</v>
      </c>
      <c r="D342" s="203" t="s">
        <v>155</v>
      </c>
      <c r="E342" s="204" t="s">
        <v>951</v>
      </c>
      <c r="F342" s="205" t="s">
        <v>1377</v>
      </c>
      <c r="G342" s="206" t="s">
        <v>373</v>
      </c>
      <c r="H342" s="207">
        <v>164.43</v>
      </c>
      <c r="I342" s="208"/>
      <c r="J342" s="207">
        <f>ROUND(I342*H342,0)</f>
        <v>0</v>
      </c>
      <c r="K342" s="205" t="s">
        <v>1</v>
      </c>
      <c r="L342" s="209"/>
      <c r="M342" s="210" t="s">
        <v>1</v>
      </c>
      <c r="N342" s="211" t="s">
        <v>41</v>
      </c>
      <c r="O342" s="71"/>
      <c r="P342" s="194">
        <f>O342*H342</f>
        <v>0</v>
      </c>
      <c r="Q342" s="194">
        <v>0</v>
      </c>
      <c r="R342" s="194">
        <f>Q342*H342</f>
        <v>0</v>
      </c>
      <c r="S342" s="194">
        <v>0</v>
      </c>
      <c r="T342" s="195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6" t="s">
        <v>227</v>
      </c>
      <c r="AT342" s="196" t="s">
        <v>155</v>
      </c>
      <c r="AU342" s="196" t="s">
        <v>85</v>
      </c>
      <c r="AY342" s="17" t="s">
        <v>145</v>
      </c>
      <c r="BE342" s="197">
        <f>IF(N342="základní",J342,0)</f>
        <v>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17" t="s">
        <v>8</v>
      </c>
      <c r="BK342" s="197">
        <f>ROUND(I342*H342,0)</f>
        <v>0</v>
      </c>
      <c r="BL342" s="17" t="s">
        <v>190</v>
      </c>
      <c r="BM342" s="196" t="s">
        <v>546</v>
      </c>
    </row>
    <row r="343" spans="1:65" s="2" customFormat="1" ht="11.25">
      <c r="A343" s="34"/>
      <c r="B343" s="35"/>
      <c r="C343" s="36"/>
      <c r="D343" s="198" t="s">
        <v>153</v>
      </c>
      <c r="E343" s="36"/>
      <c r="F343" s="199" t="s">
        <v>1377</v>
      </c>
      <c r="G343" s="36"/>
      <c r="H343" s="36"/>
      <c r="I343" s="200"/>
      <c r="J343" s="36"/>
      <c r="K343" s="36"/>
      <c r="L343" s="39"/>
      <c r="M343" s="201"/>
      <c r="N343" s="202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153</v>
      </c>
      <c r="AU343" s="17" t="s">
        <v>85</v>
      </c>
    </row>
    <row r="344" spans="1:65" s="13" customFormat="1" ht="11.25">
      <c r="B344" s="212"/>
      <c r="C344" s="213"/>
      <c r="D344" s="198" t="s">
        <v>167</v>
      </c>
      <c r="E344" s="214" t="s">
        <v>1</v>
      </c>
      <c r="F344" s="215" t="s">
        <v>1378</v>
      </c>
      <c r="G344" s="213"/>
      <c r="H344" s="216">
        <v>164.43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167</v>
      </c>
      <c r="AU344" s="222" t="s">
        <v>85</v>
      </c>
      <c r="AV344" s="13" t="s">
        <v>85</v>
      </c>
      <c r="AW344" s="13" t="s">
        <v>32</v>
      </c>
      <c r="AX344" s="13" t="s">
        <v>76</v>
      </c>
      <c r="AY344" s="222" t="s">
        <v>145</v>
      </c>
    </row>
    <row r="345" spans="1:65" s="14" customFormat="1" ht="11.25">
      <c r="B345" s="223"/>
      <c r="C345" s="224"/>
      <c r="D345" s="198" t="s">
        <v>167</v>
      </c>
      <c r="E345" s="225" t="s">
        <v>1</v>
      </c>
      <c r="F345" s="226" t="s">
        <v>169</v>
      </c>
      <c r="G345" s="224"/>
      <c r="H345" s="227">
        <v>164.43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AT345" s="233" t="s">
        <v>167</v>
      </c>
      <c r="AU345" s="233" t="s">
        <v>85</v>
      </c>
      <c r="AV345" s="14" t="s">
        <v>152</v>
      </c>
      <c r="AW345" s="14" t="s">
        <v>32</v>
      </c>
      <c r="AX345" s="14" t="s">
        <v>8</v>
      </c>
      <c r="AY345" s="233" t="s">
        <v>145</v>
      </c>
    </row>
    <row r="346" spans="1:65" s="2" customFormat="1" ht="24.2" customHeight="1">
      <c r="A346" s="34"/>
      <c r="B346" s="35"/>
      <c r="C346" s="186" t="s">
        <v>543</v>
      </c>
      <c r="D346" s="186" t="s">
        <v>148</v>
      </c>
      <c r="E346" s="187" t="s">
        <v>1379</v>
      </c>
      <c r="F346" s="188" t="s">
        <v>1380</v>
      </c>
      <c r="G346" s="189" t="s">
        <v>373</v>
      </c>
      <c r="H346" s="190">
        <v>5</v>
      </c>
      <c r="I346" s="191"/>
      <c r="J346" s="190">
        <f>ROUND(I346*H346,0)</f>
        <v>0</v>
      </c>
      <c r="K346" s="188" t="s">
        <v>176</v>
      </c>
      <c r="L346" s="39"/>
      <c r="M346" s="192" t="s">
        <v>1</v>
      </c>
      <c r="N346" s="193" t="s">
        <v>41</v>
      </c>
      <c r="O346" s="71"/>
      <c r="P346" s="194">
        <f>O346*H346</f>
        <v>0</v>
      </c>
      <c r="Q346" s="194">
        <v>0</v>
      </c>
      <c r="R346" s="194">
        <f>Q346*H346</f>
        <v>0</v>
      </c>
      <c r="S346" s="194">
        <v>0</v>
      </c>
      <c r="T346" s="195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6" t="s">
        <v>190</v>
      </c>
      <c r="AT346" s="196" t="s">
        <v>148</v>
      </c>
      <c r="AU346" s="196" t="s">
        <v>85</v>
      </c>
      <c r="AY346" s="17" t="s">
        <v>145</v>
      </c>
      <c r="BE346" s="197">
        <f>IF(N346="základní",J346,0)</f>
        <v>0</v>
      </c>
      <c r="BF346" s="197">
        <f>IF(N346="snížená",J346,0)</f>
        <v>0</v>
      </c>
      <c r="BG346" s="197">
        <f>IF(N346="zákl. přenesená",J346,0)</f>
        <v>0</v>
      </c>
      <c r="BH346" s="197">
        <f>IF(N346="sníž. přenesená",J346,0)</f>
        <v>0</v>
      </c>
      <c r="BI346" s="197">
        <f>IF(N346="nulová",J346,0)</f>
        <v>0</v>
      </c>
      <c r="BJ346" s="17" t="s">
        <v>8</v>
      </c>
      <c r="BK346" s="197">
        <f>ROUND(I346*H346,0)</f>
        <v>0</v>
      </c>
      <c r="BL346" s="17" t="s">
        <v>190</v>
      </c>
      <c r="BM346" s="196" t="s">
        <v>549</v>
      </c>
    </row>
    <row r="347" spans="1:65" s="2" customFormat="1" ht="19.5">
      <c r="A347" s="34"/>
      <c r="B347" s="35"/>
      <c r="C347" s="36"/>
      <c r="D347" s="198" t="s">
        <v>153</v>
      </c>
      <c r="E347" s="36"/>
      <c r="F347" s="199" t="s">
        <v>1381</v>
      </c>
      <c r="G347" s="36"/>
      <c r="H347" s="36"/>
      <c r="I347" s="200"/>
      <c r="J347" s="36"/>
      <c r="K347" s="36"/>
      <c r="L347" s="39"/>
      <c r="M347" s="201"/>
      <c r="N347" s="202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153</v>
      </c>
      <c r="AU347" s="17" t="s">
        <v>85</v>
      </c>
    </row>
    <row r="348" spans="1:65" s="2" customFormat="1" ht="24.2" customHeight="1">
      <c r="A348" s="34"/>
      <c r="B348" s="35"/>
      <c r="C348" s="186" t="s">
        <v>336</v>
      </c>
      <c r="D348" s="186" t="s">
        <v>148</v>
      </c>
      <c r="E348" s="187" t="s">
        <v>1382</v>
      </c>
      <c r="F348" s="188" t="s">
        <v>1383</v>
      </c>
      <c r="G348" s="189" t="s">
        <v>373</v>
      </c>
      <c r="H348" s="190">
        <v>5.33</v>
      </c>
      <c r="I348" s="191"/>
      <c r="J348" s="190">
        <f>ROUND(I348*H348,0)</f>
        <v>0</v>
      </c>
      <c r="K348" s="188" t="s">
        <v>176</v>
      </c>
      <c r="L348" s="39"/>
      <c r="M348" s="192" t="s">
        <v>1</v>
      </c>
      <c r="N348" s="193" t="s">
        <v>41</v>
      </c>
      <c r="O348" s="71"/>
      <c r="P348" s="194">
        <f>O348*H348</f>
        <v>0</v>
      </c>
      <c r="Q348" s="194">
        <v>0</v>
      </c>
      <c r="R348" s="194">
        <f>Q348*H348</f>
        <v>0</v>
      </c>
      <c r="S348" s="194">
        <v>0</v>
      </c>
      <c r="T348" s="19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6" t="s">
        <v>190</v>
      </c>
      <c r="AT348" s="196" t="s">
        <v>148</v>
      </c>
      <c r="AU348" s="196" t="s">
        <v>85</v>
      </c>
      <c r="AY348" s="17" t="s">
        <v>145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7" t="s">
        <v>8</v>
      </c>
      <c r="BK348" s="197">
        <f>ROUND(I348*H348,0)</f>
        <v>0</v>
      </c>
      <c r="BL348" s="17" t="s">
        <v>190</v>
      </c>
      <c r="BM348" s="196" t="s">
        <v>554</v>
      </c>
    </row>
    <row r="349" spans="1:65" s="2" customFormat="1" ht="19.5">
      <c r="A349" s="34"/>
      <c r="B349" s="35"/>
      <c r="C349" s="36"/>
      <c r="D349" s="198" t="s">
        <v>153</v>
      </c>
      <c r="E349" s="36"/>
      <c r="F349" s="199" t="s">
        <v>1384</v>
      </c>
      <c r="G349" s="36"/>
      <c r="H349" s="36"/>
      <c r="I349" s="200"/>
      <c r="J349" s="36"/>
      <c r="K349" s="36"/>
      <c r="L349" s="39"/>
      <c r="M349" s="201"/>
      <c r="N349" s="202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153</v>
      </c>
      <c r="AU349" s="17" t="s">
        <v>85</v>
      </c>
    </row>
    <row r="350" spans="1:65" s="2" customFormat="1" ht="24.2" customHeight="1">
      <c r="A350" s="34"/>
      <c r="B350" s="35"/>
      <c r="C350" s="186" t="s">
        <v>551</v>
      </c>
      <c r="D350" s="186" t="s">
        <v>148</v>
      </c>
      <c r="E350" s="187" t="s">
        <v>851</v>
      </c>
      <c r="F350" s="188" t="s">
        <v>852</v>
      </c>
      <c r="G350" s="189" t="s">
        <v>373</v>
      </c>
      <c r="H350" s="190">
        <v>30.5</v>
      </c>
      <c r="I350" s="191"/>
      <c r="J350" s="190">
        <f>ROUND(I350*H350,0)</f>
        <v>0</v>
      </c>
      <c r="K350" s="188" t="s">
        <v>176</v>
      </c>
      <c r="L350" s="39"/>
      <c r="M350" s="192" t="s">
        <v>1</v>
      </c>
      <c r="N350" s="193" t="s">
        <v>41</v>
      </c>
      <c r="O350" s="71"/>
      <c r="P350" s="194">
        <f>O350*H350</f>
        <v>0</v>
      </c>
      <c r="Q350" s="194">
        <v>0</v>
      </c>
      <c r="R350" s="194">
        <f>Q350*H350</f>
        <v>0</v>
      </c>
      <c r="S350" s="194">
        <v>0</v>
      </c>
      <c r="T350" s="19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6" t="s">
        <v>190</v>
      </c>
      <c r="AT350" s="196" t="s">
        <v>148</v>
      </c>
      <c r="AU350" s="196" t="s">
        <v>85</v>
      </c>
      <c r="AY350" s="17" t="s">
        <v>145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7" t="s">
        <v>8</v>
      </c>
      <c r="BK350" s="197">
        <f>ROUND(I350*H350,0)</f>
        <v>0</v>
      </c>
      <c r="BL350" s="17" t="s">
        <v>190</v>
      </c>
      <c r="BM350" s="196" t="s">
        <v>557</v>
      </c>
    </row>
    <row r="351" spans="1:65" s="2" customFormat="1" ht="19.5">
      <c r="A351" s="34"/>
      <c r="B351" s="35"/>
      <c r="C351" s="36"/>
      <c r="D351" s="198" t="s">
        <v>153</v>
      </c>
      <c r="E351" s="36"/>
      <c r="F351" s="199" t="s">
        <v>854</v>
      </c>
      <c r="G351" s="36"/>
      <c r="H351" s="36"/>
      <c r="I351" s="200"/>
      <c r="J351" s="36"/>
      <c r="K351" s="36"/>
      <c r="L351" s="39"/>
      <c r="M351" s="201"/>
      <c r="N351" s="202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153</v>
      </c>
      <c r="AU351" s="17" t="s">
        <v>85</v>
      </c>
    </row>
    <row r="352" spans="1:65" s="2" customFormat="1" ht="24.2" customHeight="1">
      <c r="A352" s="34"/>
      <c r="B352" s="35"/>
      <c r="C352" s="186" t="s">
        <v>342</v>
      </c>
      <c r="D352" s="186" t="s">
        <v>148</v>
      </c>
      <c r="E352" s="187" t="s">
        <v>1385</v>
      </c>
      <c r="F352" s="188" t="s">
        <v>1386</v>
      </c>
      <c r="G352" s="189" t="s">
        <v>373</v>
      </c>
      <c r="H352" s="190">
        <v>123.6</v>
      </c>
      <c r="I352" s="191"/>
      <c r="J352" s="190">
        <f>ROUND(I352*H352,0)</f>
        <v>0</v>
      </c>
      <c r="K352" s="188" t="s">
        <v>176</v>
      </c>
      <c r="L352" s="39"/>
      <c r="M352" s="192" t="s">
        <v>1</v>
      </c>
      <c r="N352" s="193" t="s">
        <v>41</v>
      </c>
      <c r="O352" s="71"/>
      <c r="P352" s="194">
        <f>O352*H352</f>
        <v>0</v>
      </c>
      <c r="Q352" s="194">
        <v>0</v>
      </c>
      <c r="R352" s="194">
        <f>Q352*H352</f>
        <v>0</v>
      </c>
      <c r="S352" s="194">
        <v>0</v>
      </c>
      <c r="T352" s="195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6" t="s">
        <v>190</v>
      </c>
      <c r="AT352" s="196" t="s">
        <v>148</v>
      </c>
      <c r="AU352" s="196" t="s">
        <v>85</v>
      </c>
      <c r="AY352" s="17" t="s">
        <v>145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7" t="s">
        <v>8</v>
      </c>
      <c r="BK352" s="197">
        <f>ROUND(I352*H352,0)</f>
        <v>0</v>
      </c>
      <c r="BL352" s="17" t="s">
        <v>190</v>
      </c>
      <c r="BM352" s="196" t="s">
        <v>562</v>
      </c>
    </row>
    <row r="353" spans="1:65" s="2" customFormat="1" ht="19.5">
      <c r="A353" s="34"/>
      <c r="B353" s="35"/>
      <c r="C353" s="36"/>
      <c r="D353" s="198" t="s">
        <v>153</v>
      </c>
      <c r="E353" s="36"/>
      <c r="F353" s="199" t="s">
        <v>1387</v>
      </c>
      <c r="G353" s="36"/>
      <c r="H353" s="36"/>
      <c r="I353" s="200"/>
      <c r="J353" s="36"/>
      <c r="K353" s="36"/>
      <c r="L353" s="39"/>
      <c r="M353" s="201"/>
      <c r="N353" s="202"/>
      <c r="O353" s="71"/>
      <c r="P353" s="71"/>
      <c r="Q353" s="71"/>
      <c r="R353" s="71"/>
      <c r="S353" s="71"/>
      <c r="T353" s="72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153</v>
      </c>
      <c r="AU353" s="17" t="s">
        <v>85</v>
      </c>
    </row>
    <row r="354" spans="1:65" s="2" customFormat="1" ht="24.2" customHeight="1">
      <c r="A354" s="34"/>
      <c r="B354" s="35"/>
      <c r="C354" s="186" t="s">
        <v>559</v>
      </c>
      <c r="D354" s="186" t="s">
        <v>148</v>
      </c>
      <c r="E354" s="187" t="s">
        <v>863</v>
      </c>
      <c r="F354" s="188" t="s">
        <v>864</v>
      </c>
      <c r="G354" s="189" t="s">
        <v>496</v>
      </c>
      <c r="H354" s="191"/>
      <c r="I354" s="191"/>
      <c r="J354" s="190">
        <f>ROUND(I354*H354,0)</f>
        <v>0</v>
      </c>
      <c r="K354" s="188" t="s">
        <v>176</v>
      </c>
      <c r="L354" s="39"/>
      <c r="M354" s="192" t="s">
        <v>1</v>
      </c>
      <c r="N354" s="193" t="s">
        <v>41</v>
      </c>
      <c r="O354" s="71"/>
      <c r="P354" s="194">
        <f>O354*H354</f>
        <v>0</v>
      </c>
      <c r="Q354" s="194">
        <v>0</v>
      </c>
      <c r="R354" s="194">
        <f>Q354*H354</f>
        <v>0</v>
      </c>
      <c r="S354" s="194">
        <v>0</v>
      </c>
      <c r="T354" s="19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6" t="s">
        <v>190</v>
      </c>
      <c r="AT354" s="196" t="s">
        <v>148</v>
      </c>
      <c r="AU354" s="196" t="s">
        <v>85</v>
      </c>
      <c r="AY354" s="17" t="s">
        <v>145</v>
      </c>
      <c r="BE354" s="197">
        <f>IF(N354="základní",J354,0)</f>
        <v>0</v>
      </c>
      <c r="BF354" s="197">
        <f>IF(N354="snížená",J354,0)</f>
        <v>0</v>
      </c>
      <c r="BG354" s="197">
        <f>IF(N354="zákl. přenesená",J354,0)</f>
        <v>0</v>
      </c>
      <c r="BH354" s="197">
        <f>IF(N354="sníž. přenesená",J354,0)</f>
        <v>0</v>
      </c>
      <c r="BI354" s="197">
        <f>IF(N354="nulová",J354,0)</f>
        <v>0</v>
      </c>
      <c r="BJ354" s="17" t="s">
        <v>8</v>
      </c>
      <c r="BK354" s="197">
        <f>ROUND(I354*H354,0)</f>
        <v>0</v>
      </c>
      <c r="BL354" s="17" t="s">
        <v>190</v>
      </c>
      <c r="BM354" s="196" t="s">
        <v>565</v>
      </c>
    </row>
    <row r="355" spans="1:65" s="2" customFormat="1" ht="29.25">
      <c r="A355" s="34"/>
      <c r="B355" s="35"/>
      <c r="C355" s="36"/>
      <c r="D355" s="198" t="s">
        <v>153</v>
      </c>
      <c r="E355" s="36"/>
      <c r="F355" s="199" t="s">
        <v>866</v>
      </c>
      <c r="G355" s="36"/>
      <c r="H355" s="36"/>
      <c r="I355" s="200"/>
      <c r="J355" s="36"/>
      <c r="K355" s="36"/>
      <c r="L355" s="39"/>
      <c r="M355" s="201"/>
      <c r="N355" s="202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153</v>
      </c>
      <c r="AU355" s="17" t="s">
        <v>85</v>
      </c>
    </row>
    <row r="356" spans="1:65" s="12" customFormat="1" ht="22.9" customHeight="1">
      <c r="B356" s="170"/>
      <c r="C356" s="171"/>
      <c r="D356" s="172" t="s">
        <v>75</v>
      </c>
      <c r="E356" s="184" t="s">
        <v>1388</v>
      </c>
      <c r="F356" s="184" t="s">
        <v>1389</v>
      </c>
      <c r="G356" s="171"/>
      <c r="H356" s="171"/>
      <c r="I356" s="174"/>
      <c r="J356" s="185">
        <f>BK356</f>
        <v>0</v>
      </c>
      <c r="K356" s="171"/>
      <c r="L356" s="176"/>
      <c r="M356" s="177"/>
      <c r="N356" s="178"/>
      <c r="O356" s="178"/>
      <c r="P356" s="179">
        <f>SUM(P357:P408)</f>
        <v>0</v>
      </c>
      <c r="Q356" s="178"/>
      <c r="R356" s="179">
        <f>SUM(R357:R408)</f>
        <v>0</v>
      </c>
      <c r="S356" s="178"/>
      <c r="T356" s="180">
        <f>SUM(T357:T408)</f>
        <v>0</v>
      </c>
      <c r="AR356" s="181" t="s">
        <v>8</v>
      </c>
      <c r="AT356" s="182" t="s">
        <v>75</v>
      </c>
      <c r="AU356" s="182" t="s">
        <v>8</v>
      </c>
      <c r="AY356" s="181" t="s">
        <v>145</v>
      </c>
      <c r="BK356" s="183">
        <f>SUM(BK357:BK408)</f>
        <v>0</v>
      </c>
    </row>
    <row r="357" spans="1:65" s="2" customFormat="1" ht="24.2" customHeight="1">
      <c r="A357" s="34"/>
      <c r="B357" s="35"/>
      <c r="C357" s="186" t="s">
        <v>346</v>
      </c>
      <c r="D357" s="186" t="s">
        <v>148</v>
      </c>
      <c r="E357" s="187" t="s">
        <v>1390</v>
      </c>
      <c r="F357" s="188" t="s">
        <v>1391</v>
      </c>
      <c r="G357" s="189" t="s">
        <v>165</v>
      </c>
      <c r="H357" s="190">
        <v>258</v>
      </c>
      <c r="I357" s="191"/>
      <c r="J357" s="190">
        <f>ROUND(I357*H357,0)</f>
        <v>0</v>
      </c>
      <c r="K357" s="188" t="s">
        <v>176</v>
      </c>
      <c r="L357" s="39"/>
      <c r="M357" s="192" t="s">
        <v>1</v>
      </c>
      <c r="N357" s="193" t="s">
        <v>41</v>
      </c>
      <c r="O357" s="71"/>
      <c r="P357" s="194">
        <f>O357*H357</f>
        <v>0</v>
      </c>
      <c r="Q357" s="194">
        <v>0</v>
      </c>
      <c r="R357" s="194">
        <f>Q357*H357</f>
        <v>0</v>
      </c>
      <c r="S357" s="194">
        <v>0</v>
      </c>
      <c r="T357" s="195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6" t="s">
        <v>152</v>
      </c>
      <c r="AT357" s="196" t="s">
        <v>148</v>
      </c>
      <c r="AU357" s="196" t="s">
        <v>85</v>
      </c>
      <c r="AY357" s="17" t="s">
        <v>145</v>
      </c>
      <c r="BE357" s="197">
        <f>IF(N357="základní",J357,0)</f>
        <v>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17" t="s">
        <v>8</v>
      </c>
      <c r="BK357" s="197">
        <f>ROUND(I357*H357,0)</f>
        <v>0</v>
      </c>
      <c r="BL357" s="17" t="s">
        <v>152</v>
      </c>
      <c r="BM357" s="196" t="s">
        <v>569</v>
      </c>
    </row>
    <row r="358" spans="1:65" s="2" customFormat="1" ht="19.5">
      <c r="A358" s="34"/>
      <c r="B358" s="35"/>
      <c r="C358" s="36"/>
      <c r="D358" s="198" t="s">
        <v>153</v>
      </c>
      <c r="E358" s="36"/>
      <c r="F358" s="199" t="s">
        <v>1392</v>
      </c>
      <c r="G358" s="36"/>
      <c r="H358" s="36"/>
      <c r="I358" s="200"/>
      <c r="J358" s="36"/>
      <c r="K358" s="36"/>
      <c r="L358" s="39"/>
      <c r="M358" s="201"/>
      <c r="N358" s="202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153</v>
      </c>
      <c r="AU358" s="17" t="s">
        <v>85</v>
      </c>
    </row>
    <row r="359" spans="1:65" s="13" customFormat="1" ht="11.25">
      <c r="B359" s="212"/>
      <c r="C359" s="213"/>
      <c r="D359" s="198" t="s">
        <v>167</v>
      </c>
      <c r="E359" s="214" t="s">
        <v>1</v>
      </c>
      <c r="F359" s="215" t="s">
        <v>1393</v>
      </c>
      <c r="G359" s="213"/>
      <c r="H359" s="216">
        <v>258</v>
      </c>
      <c r="I359" s="217"/>
      <c r="J359" s="213"/>
      <c r="K359" s="213"/>
      <c r="L359" s="218"/>
      <c r="M359" s="219"/>
      <c r="N359" s="220"/>
      <c r="O359" s="220"/>
      <c r="P359" s="220"/>
      <c r="Q359" s="220"/>
      <c r="R359" s="220"/>
      <c r="S359" s="220"/>
      <c r="T359" s="221"/>
      <c r="AT359" s="222" t="s">
        <v>167</v>
      </c>
      <c r="AU359" s="222" t="s">
        <v>85</v>
      </c>
      <c r="AV359" s="13" t="s">
        <v>85</v>
      </c>
      <c r="AW359" s="13" t="s">
        <v>32</v>
      </c>
      <c r="AX359" s="13" t="s">
        <v>76</v>
      </c>
      <c r="AY359" s="222" t="s">
        <v>145</v>
      </c>
    </row>
    <row r="360" spans="1:65" s="14" customFormat="1" ht="11.25">
      <c r="B360" s="223"/>
      <c r="C360" s="224"/>
      <c r="D360" s="198" t="s">
        <v>167</v>
      </c>
      <c r="E360" s="225" t="s">
        <v>1</v>
      </c>
      <c r="F360" s="226" t="s">
        <v>169</v>
      </c>
      <c r="G360" s="224"/>
      <c r="H360" s="227">
        <v>258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AT360" s="233" t="s">
        <v>167</v>
      </c>
      <c r="AU360" s="233" t="s">
        <v>85</v>
      </c>
      <c r="AV360" s="14" t="s">
        <v>152</v>
      </c>
      <c r="AW360" s="14" t="s">
        <v>32</v>
      </c>
      <c r="AX360" s="14" t="s">
        <v>8</v>
      </c>
      <c r="AY360" s="233" t="s">
        <v>145</v>
      </c>
    </row>
    <row r="361" spans="1:65" s="2" customFormat="1" ht="49.15" customHeight="1">
      <c r="A361" s="34"/>
      <c r="B361" s="35"/>
      <c r="C361" s="203" t="s">
        <v>566</v>
      </c>
      <c r="D361" s="203" t="s">
        <v>155</v>
      </c>
      <c r="E361" s="204" t="s">
        <v>1394</v>
      </c>
      <c r="F361" s="205" t="s">
        <v>1395</v>
      </c>
      <c r="G361" s="206" t="s">
        <v>165</v>
      </c>
      <c r="H361" s="207">
        <v>296.7</v>
      </c>
      <c r="I361" s="208"/>
      <c r="J361" s="207">
        <f>ROUND(I361*H361,0)</f>
        <v>0</v>
      </c>
      <c r="K361" s="205" t="s">
        <v>176</v>
      </c>
      <c r="L361" s="209"/>
      <c r="M361" s="210" t="s">
        <v>1</v>
      </c>
      <c r="N361" s="211" t="s">
        <v>41</v>
      </c>
      <c r="O361" s="71"/>
      <c r="P361" s="194">
        <f>O361*H361</f>
        <v>0</v>
      </c>
      <c r="Q361" s="194">
        <v>0</v>
      </c>
      <c r="R361" s="194">
        <f>Q361*H361</f>
        <v>0</v>
      </c>
      <c r="S361" s="194">
        <v>0</v>
      </c>
      <c r="T361" s="195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6" t="s">
        <v>159</v>
      </c>
      <c r="AT361" s="196" t="s">
        <v>155</v>
      </c>
      <c r="AU361" s="196" t="s">
        <v>85</v>
      </c>
      <c r="AY361" s="17" t="s">
        <v>145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7" t="s">
        <v>8</v>
      </c>
      <c r="BK361" s="197">
        <f>ROUND(I361*H361,0)</f>
        <v>0</v>
      </c>
      <c r="BL361" s="17" t="s">
        <v>152</v>
      </c>
      <c r="BM361" s="196" t="s">
        <v>572</v>
      </c>
    </row>
    <row r="362" spans="1:65" s="2" customFormat="1" ht="29.25">
      <c r="A362" s="34"/>
      <c r="B362" s="35"/>
      <c r="C362" s="36"/>
      <c r="D362" s="198" t="s">
        <v>153</v>
      </c>
      <c r="E362" s="36"/>
      <c r="F362" s="199" t="s">
        <v>1395</v>
      </c>
      <c r="G362" s="36"/>
      <c r="H362" s="36"/>
      <c r="I362" s="200"/>
      <c r="J362" s="36"/>
      <c r="K362" s="36"/>
      <c r="L362" s="39"/>
      <c r="M362" s="201"/>
      <c r="N362" s="202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153</v>
      </c>
      <c r="AU362" s="17" t="s">
        <v>85</v>
      </c>
    </row>
    <row r="363" spans="1:65" s="13" customFormat="1" ht="11.25">
      <c r="B363" s="212"/>
      <c r="C363" s="213"/>
      <c r="D363" s="198" t="s">
        <v>167</v>
      </c>
      <c r="E363" s="214" t="s">
        <v>1</v>
      </c>
      <c r="F363" s="215" t="s">
        <v>1396</v>
      </c>
      <c r="G363" s="213"/>
      <c r="H363" s="216">
        <v>296.7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167</v>
      </c>
      <c r="AU363" s="222" t="s">
        <v>85</v>
      </c>
      <c r="AV363" s="13" t="s">
        <v>85</v>
      </c>
      <c r="AW363" s="13" t="s">
        <v>32</v>
      </c>
      <c r="AX363" s="13" t="s">
        <v>76</v>
      </c>
      <c r="AY363" s="222" t="s">
        <v>145</v>
      </c>
    </row>
    <row r="364" spans="1:65" s="14" customFormat="1" ht="11.25">
      <c r="B364" s="223"/>
      <c r="C364" s="224"/>
      <c r="D364" s="198" t="s">
        <v>167</v>
      </c>
      <c r="E364" s="225" t="s">
        <v>1</v>
      </c>
      <c r="F364" s="226" t="s">
        <v>169</v>
      </c>
      <c r="G364" s="224"/>
      <c r="H364" s="227">
        <v>296.7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AT364" s="233" t="s">
        <v>167</v>
      </c>
      <c r="AU364" s="233" t="s">
        <v>85</v>
      </c>
      <c r="AV364" s="14" t="s">
        <v>152</v>
      </c>
      <c r="AW364" s="14" t="s">
        <v>32</v>
      </c>
      <c r="AX364" s="14" t="s">
        <v>8</v>
      </c>
      <c r="AY364" s="233" t="s">
        <v>145</v>
      </c>
    </row>
    <row r="365" spans="1:65" s="2" customFormat="1" ht="24.2" customHeight="1">
      <c r="A365" s="34"/>
      <c r="B365" s="35"/>
      <c r="C365" s="186" t="s">
        <v>351</v>
      </c>
      <c r="D365" s="186" t="s">
        <v>148</v>
      </c>
      <c r="E365" s="187" t="s">
        <v>1397</v>
      </c>
      <c r="F365" s="188" t="s">
        <v>1398</v>
      </c>
      <c r="G365" s="189" t="s">
        <v>165</v>
      </c>
      <c r="H365" s="190">
        <v>258</v>
      </c>
      <c r="I365" s="191"/>
      <c r="J365" s="190">
        <f>ROUND(I365*H365,0)</f>
        <v>0</v>
      </c>
      <c r="K365" s="188" t="s">
        <v>176</v>
      </c>
      <c r="L365" s="39"/>
      <c r="M365" s="192" t="s">
        <v>1</v>
      </c>
      <c r="N365" s="193" t="s">
        <v>41</v>
      </c>
      <c r="O365" s="71"/>
      <c r="P365" s="194">
        <f>O365*H365</f>
        <v>0</v>
      </c>
      <c r="Q365" s="194">
        <v>0</v>
      </c>
      <c r="R365" s="194">
        <f>Q365*H365</f>
        <v>0</v>
      </c>
      <c r="S365" s="194">
        <v>0</v>
      </c>
      <c r="T365" s="195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6" t="s">
        <v>152</v>
      </c>
      <c r="AT365" s="196" t="s">
        <v>148</v>
      </c>
      <c r="AU365" s="196" t="s">
        <v>85</v>
      </c>
      <c r="AY365" s="17" t="s">
        <v>145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7" t="s">
        <v>8</v>
      </c>
      <c r="BK365" s="197">
        <f>ROUND(I365*H365,0)</f>
        <v>0</v>
      </c>
      <c r="BL365" s="17" t="s">
        <v>152</v>
      </c>
      <c r="BM365" s="196" t="s">
        <v>577</v>
      </c>
    </row>
    <row r="366" spans="1:65" s="2" customFormat="1" ht="29.25">
      <c r="A366" s="34"/>
      <c r="B366" s="35"/>
      <c r="C366" s="36"/>
      <c r="D366" s="198" t="s">
        <v>153</v>
      </c>
      <c r="E366" s="36"/>
      <c r="F366" s="199" t="s">
        <v>1399</v>
      </c>
      <c r="G366" s="36"/>
      <c r="H366" s="36"/>
      <c r="I366" s="200"/>
      <c r="J366" s="36"/>
      <c r="K366" s="36"/>
      <c r="L366" s="39"/>
      <c r="M366" s="201"/>
      <c r="N366" s="202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153</v>
      </c>
      <c r="AU366" s="17" t="s">
        <v>85</v>
      </c>
    </row>
    <row r="367" spans="1:65" s="13" customFormat="1" ht="11.25">
      <c r="B367" s="212"/>
      <c r="C367" s="213"/>
      <c r="D367" s="198" t="s">
        <v>167</v>
      </c>
      <c r="E367" s="214" t="s">
        <v>1</v>
      </c>
      <c r="F367" s="215" t="s">
        <v>1393</v>
      </c>
      <c r="G367" s="213"/>
      <c r="H367" s="216">
        <v>258</v>
      </c>
      <c r="I367" s="217"/>
      <c r="J367" s="213"/>
      <c r="K367" s="213"/>
      <c r="L367" s="218"/>
      <c r="M367" s="219"/>
      <c r="N367" s="220"/>
      <c r="O367" s="220"/>
      <c r="P367" s="220"/>
      <c r="Q367" s="220"/>
      <c r="R367" s="220"/>
      <c r="S367" s="220"/>
      <c r="T367" s="221"/>
      <c r="AT367" s="222" t="s">
        <v>167</v>
      </c>
      <c r="AU367" s="222" t="s">
        <v>85</v>
      </c>
      <c r="AV367" s="13" t="s">
        <v>85</v>
      </c>
      <c r="AW367" s="13" t="s">
        <v>32</v>
      </c>
      <c r="AX367" s="13" t="s">
        <v>76</v>
      </c>
      <c r="AY367" s="222" t="s">
        <v>145</v>
      </c>
    </row>
    <row r="368" spans="1:65" s="14" customFormat="1" ht="11.25">
      <c r="B368" s="223"/>
      <c r="C368" s="224"/>
      <c r="D368" s="198" t="s">
        <v>167</v>
      </c>
      <c r="E368" s="225" t="s">
        <v>1</v>
      </c>
      <c r="F368" s="226" t="s">
        <v>169</v>
      </c>
      <c r="G368" s="224"/>
      <c r="H368" s="227">
        <v>258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167</v>
      </c>
      <c r="AU368" s="233" t="s">
        <v>85</v>
      </c>
      <c r="AV368" s="14" t="s">
        <v>152</v>
      </c>
      <c r="AW368" s="14" t="s">
        <v>32</v>
      </c>
      <c r="AX368" s="14" t="s">
        <v>8</v>
      </c>
      <c r="AY368" s="233" t="s">
        <v>145</v>
      </c>
    </row>
    <row r="369" spans="1:65" s="2" customFormat="1" ht="21.75" customHeight="1">
      <c r="A369" s="34"/>
      <c r="B369" s="35"/>
      <c r="C369" s="203" t="s">
        <v>574</v>
      </c>
      <c r="D369" s="203" t="s">
        <v>155</v>
      </c>
      <c r="E369" s="204" t="s">
        <v>1400</v>
      </c>
      <c r="F369" s="205" t="s">
        <v>1401</v>
      </c>
      <c r="G369" s="206" t="s">
        <v>165</v>
      </c>
      <c r="H369" s="207">
        <v>283.8</v>
      </c>
      <c r="I369" s="208"/>
      <c r="J369" s="207">
        <f>ROUND(I369*H369,0)</f>
        <v>0</v>
      </c>
      <c r="K369" s="205" t="s">
        <v>1</v>
      </c>
      <c r="L369" s="209"/>
      <c r="M369" s="210" t="s">
        <v>1</v>
      </c>
      <c r="N369" s="211" t="s">
        <v>41</v>
      </c>
      <c r="O369" s="71"/>
      <c r="P369" s="194">
        <f>O369*H369</f>
        <v>0</v>
      </c>
      <c r="Q369" s="194">
        <v>0</v>
      </c>
      <c r="R369" s="194">
        <f>Q369*H369</f>
        <v>0</v>
      </c>
      <c r="S369" s="194">
        <v>0</v>
      </c>
      <c r="T369" s="195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6" t="s">
        <v>159</v>
      </c>
      <c r="AT369" s="196" t="s">
        <v>155</v>
      </c>
      <c r="AU369" s="196" t="s">
        <v>85</v>
      </c>
      <c r="AY369" s="17" t="s">
        <v>145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7" t="s">
        <v>8</v>
      </c>
      <c r="BK369" s="197">
        <f>ROUND(I369*H369,0)</f>
        <v>0</v>
      </c>
      <c r="BL369" s="17" t="s">
        <v>152</v>
      </c>
      <c r="BM369" s="196" t="s">
        <v>581</v>
      </c>
    </row>
    <row r="370" spans="1:65" s="2" customFormat="1" ht="11.25">
      <c r="A370" s="34"/>
      <c r="B370" s="35"/>
      <c r="C370" s="36"/>
      <c r="D370" s="198" t="s">
        <v>153</v>
      </c>
      <c r="E370" s="36"/>
      <c r="F370" s="199" t="s">
        <v>1401</v>
      </c>
      <c r="G370" s="36"/>
      <c r="H370" s="36"/>
      <c r="I370" s="200"/>
      <c r="J370" s="36"/>
      <c r="K370" s="36"/>
      <c r="L370" s="39"/>
      <c r="M370" s="201"/>
      <c r="N370" s="202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153</v>
      </c>
      <c r="AU370" s="17" t="s">
        <v>85</v>
      </c>
    </row>
    <row r="371" spans="1:65" s="13" customFormat="1" ht="11.25">
      <c r="B371" s="212"/>
      <c r="C371" s="213"/>
      <c r="D371" s="198" t="s">
        <v>167</v>
      </c>
      <c r="E371" s="214" t="s">
        <v>1</v>
      </c>
      <c r="F371" s="215" t="s">
        <v>1402</v>
      </c>
      <c r="G371" s="213"/>
      <c r="H371" s="216">
        <v>283.8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167</v>
      </c>
      <c r="AU371" s="222" t="s">
        <v>85</v>
      </c>
      <c r="AV371" s="13" t="s">
        <v>85</v>
      </c>
      <c r="AW371" s="13" t="s">
        <v>32</v>
      </c>
      <c r="AX371" s="13" t="s">
        <v>76</v>
      </c>
      <c r="AY371" s="222" t="s">
        <v>145</v>
      </c>
    </row>
    <row r="372" spans="1:65" s="14" customFormat="1" ht="11.25">
      <c r="B372" s="223"/>
      <c r="C372" s="224"/>
      <c r="D372" s="198" t="s">
        <v>167</v>
      </c>
      <c r="E372" s="225" t="s">
        <v>1</v>
      </c>
      <c r="F372" s="226" t="s">
        <v>169</v>
      </c>
      <c r="G372" s="224"/>
      <c r="H372" s="227">
        <v>283.8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AT372" s="233" t="s">
        <v>167</v>
      </c>
      <c r="AU372" s="233" t="s">
        <v>85</v>
      </c>
      <c r="AV372" s="14" t="s">
        <v>152</v>
      </c>
      <c r="AW372" s="14" t="s">
        <v>32</v>
      </c>
      <c r="AX372" s="14" t="s">
        <v>8</v>
      </c>
      <c r="AY372" s="233" t="s">
        <v>145</v>
      </c>
    </row>
    <row r="373" spans="1:65" s="2" customFormat="1" ht="24.2" customHeight="1">
      <c r="A373" s="34"/>
      <c r="B373" s="35"/>
      <c r="C373" s="186" t="s">
        <v>355</v>
      </c>
      <c r="D373" s="186" t="s">
        <v>148</v>
      </c>
      <c r="E373" s="187" t="s">
        <v>1403</v>
      </c>
      <c r="F373" s="188" t="s">
        <v>1404</v>
      </c>
      <c r="G373" s="189" t="s">
        <v>165</v>
      </c>
      <c r="H373" s="190">
        <v>310</v>
      </c>
      <c r="I373" s="191"/>
      <c r="J373" s="190">
        <f>ROUND(I373*H373,0)</f>
        <v>0</v>
      </c>
      <c r="K373" s="188" t="s">
        <v>176</v>
      </c>
      <c r="L373" s="39"/>
      <c r="M373" s="192" t="s">
        <v>1</v>
      </c>
      <c r="N373" s="193" t="s">
        <v>41</v>
      </c>
      <c r="O373" s="71"/>
      <c r="P373" s="194">
        <f>O373*H373</f>
        <v>0</v>
      </c>
      <c r="Q373" s="194">
        <v>0</v>
      </c>
      <c r="R373" s="194">
        <f>Q373*H373</f>
        <v>0</v>
      </c>
      <c r="S373" s="194">
        <v>0</v>
      </c>
      <c r="T373" s="19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6" t="s">
        <v>152</v>
      </c>
      <c r="AT373" s="196" t="s">
        <v>148</v>
      </c>
      <c r="AU373" s="196" t="s">
        <v>85</v>
      </c>
      <c r="AY373" s="17" t="s">
        <v>145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7" t="s">
        <v>8</v>
      </c>
      <c r="BK373" s="197">
        <f>ROUND(I373*H373,0)</f>
        <v>0</v>
      </c>
      <c r="BL373" s="17" t="s">
        <v>152</v>
      </c>
      <c r="BM373" s="196" t="s">
        <v>585</v>
      </c>
    </row>
    <row r="374" spans="1:65" s="2" customFormat="1" ht="19.5">
      <c r="A374" s="34"/>
      <c r="B374" s="35"/>
      <c r="C374" s="36"/>
      <c r="D374" s="198" t="s">
        <v>153</v>
      </c>
      <c r="E374" s="36"/>
      <c r="F374" s="199" t="s">
        <v>1405</v>
      </c>
      <c r="G374" s="36"/>
      <c r="H374" s="36"/>
      <c r="I374" s="200"/>
      <c r="J374" s="36"/>
      <c r="K374" s="36"/>
      <c r="L374" s="39"/>
      <c r="M374" s="201"/>
      <c r="N374" s="202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153</v>
      </c>
      <c r="AU374" s="17" t="s">
        <v>85</v>
      </c>
    </row>
    <row r="375" spans="1:65" s="13" customFormat="1" ht="11.25">
      <c r="B375" s="212"/>
      <c r="C375" s="213"/>
      <c r="D375" s="198" t="s">
        <v>167</v>
      </c>
      <c r="E375" s="214" t="s">
        <v>1</v>
      </c>
      <c r="F375" s="215" t="s">
        <v>1406</v>
      </c>
      <c r="G375" s="213"/>
      <c r="H375" s="216">
        <v>310</v>
      </c>
      <c r="I375" s="217"/>
      <c r="J375" s="213"/>
      <c r="K375" s="213"/>
      <c r="L375" s="218"/>
      <c r="M375" s="219"/>
      <c r="N375" s="220"/>
      <c r="O375" s="220"/>
      <c r="P375" s="220"/>
      <c r="Q375" s="220"/>
      <c r="R375" s="220"/>
      <c r="S375" s="220"/>
      <c r="T375" s="221"/>
      <c r="AT375" s="222" t="s">
        <v>167</v>
      </c>
      <c r="AU375" s="222" t="s">
        <v>85</v>
      </c>
      <c r="AV375" s="13" t="s">
        <v>85</v>
      </c>
      <c r="AW375" s="13" t="s">
        <v>32</v>
      </c>
      <c r="AX375" s="13" t="s">
        <v>76</v>
      </c>
      <c r="AY375" s="222" t="s">
        <v>145</v>
      </c>
    </row>
    <row r="376" spans="1:65" s="14" customFormat="1" ht="11.25">
      <c r="B376" s="223"/>
      <c r="C376" s="224"/>
      <c r="D376" s="198" t="s">
        <v>167</v>
      </c>
      <c r="E376" s="225" t="s">
        <v>1</v>
      </c>
      <c r="F376" s="226" t="s">
        <v>169</v>
      </c>
      <c r="G376" s="224"/>
      <c r="H376" s="227">
        <v>310</v>
      </c>
      <c r="I376" s="228"/>
      <c r="J376" s="224"/>
      <c r="K376" s="224"/>
      <c r="L376" s="229"/>
      <c r="M376" s="230"/>
      <c r="N376" s="231"/>
      <c r="O376" s="231"/>
      <c r="P376" s="231"/>
      <c r="Q376" s="231"/>
      <c r="R376" s="231"/>
      <c r="S376" s="231"/>
      <c r="T376" s="232"/>
      <c r="AT376" s="233" t="s">
        <v>167</v>
      </c>
      <c r="AU376" s="233" t="s">
        <v>85</v>
      </c>
      <c r="AV376" s="14" t="s">
        <v>152</v>
      </c>
      <c r="AW376" s="14" t="s">
        <v>32</v>
      </c>
      <c r="AX376" s="14" t="s">
        <v>8</v>
      </c>
      <c r="AY376" s="233" t="s">
        <v>145</v>
      </c>
    </row>
    <row r="377" spans="1:65" s="2" customFormat="1" ht="16.5" customHeight="1">
      <c r="A377" s="34"/>
      <c r="B377" s="35"/>
      <c r="C377" s="203" t="s">
        <v>582</v>
      </c>
      <c r="D377" s="203" t="s">
        <v>155</v>
      </c>
      <c r="E377" s="204" t="s">
        <v>761</v>
      </c>
      <c r="F377" s="205" t="s">
        <v>762</v>
      </c>
      <c r="G377" s="206" t="s">
        <v>763</v>
      </c>
      <c r="H377" s="207">
        <v>0.68</v>
      </c>
      <c r="I377" s="208"/>
      <c r="J377" s="207">
        <f>ROUND(I377*H377,0)</f>
        <v>0</v>
      </c>
      <c r="K377" s="205" t="s">
        <v>176</v>
      </c>
      <c r="L377" s="209"/>
      <c r="M377" s="210" t="s">
        <v>1</v>
      </c>
      <c r="N377" s="211" t="s">
        <v>41</v>
      </c>
      <c r="O377" s="71"/>
      <c r="P377" s="194">
        <f>O377*H377</f>
        <v>0</v>
      </c>
      <c r="Q377" s="194">
        <v>0</v>
      </c>
      <c r="R377" s="194">
        <f>Q377*H377</f>
        <v>0</v>
      </c>
      <c r="S377" s="194">
        <v>0</v>
      </c>
      <c r="T377" s="19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6" t="s">
        <v>159</v>
      </c>
      <c r="AT377" s="196" t="s">
        <v>155</v>
      </c>
      <c r="AU377" s="196" t="s">
        <v>85</v>
      </c>
      <c r="AY377" s="17" t="s">
        <v>145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7" t="s">
        <v>8</v>
      </c>
      <c r="BK377" s="197">
        <f>ROUND(I377*H377,0)</f>
        <v>0</v>
      </c>
      <c r="BL377" s="17" t="s">
        <v>152</v>
      </c>
      <c r="BM377" s="196" t="s">
        <v>588</v>
      </c>
    </row>
    <row r="378" spans="1:65" s="2" customFormat="1" ht="11.25">
      <c r="A378" s="34"/>
      <c r="B378" s="35"/>
      <c r="C378" s="36"/>
      <c r="D378" s="198" t="s">
        <v>153</v>
      </c>
      <c r="E378" s="36"/>
      <c r="F378" s="199" t="s">
        <v>762</v>
      </c>
      <c r="G378" s="36"/>
      <c r="H378" s="36"/>
      <c r="I378" s="200"/>
      <c r="J378" s="36"/>
      <c r="K378" s="36"/>
      <c r="L378" s="39"/>
      <c r="M378" s="201"/>
      <c r="N378" s="202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153</v>
      </c>
      <c r="AU378" s="17" t="s">
        <v>85</v>
      </c>
    </row>
    <row r="379" spans="1:65" s="13" customFormat="1" ht="11.25">
      <c r="B379" s="212"/>
      <c r="C379" s="213"/>
      <c r="D379" s="198" t="s">
        <v>167</v>
      </c>
      <c r="E379" s="214" t="s">
        <v>1</v>
      </c>
      <c r="F379" s="215" t="s">
        <v>1407</v>
      </c>
      <c r="G379" s="213"/>
      <c r="H379" s="216">
        <v>0.68</v>
      </c>
      <c r="I379" s="217"/>
      <c r="J379" s="213"/>
      <c r="K379" s="213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167</v>
      </c>
      <c r="AU379" s="222" t="s">
        <v>85</v>
      </c>
      <c r="AV379" s="13" t="s">
        <v>85</v>
      </c>
      <c r="AW379" s="13" t="s">
        <v>32</v>
      </c>
      <c r="AX379" s="13" t="s">
        <v>76</v>
      </c>
      <c r="AY379" s="222" t="s">
        <v>145</v>
      </c>
    </row>
    <row r="380" spans="1:65" s="14" customFormat="1" ht="11.25">
      <c r="B380" s="223"/>
      <c r="C380" s="224"/>
      <c r="D380" s="198" t="s">
        <v>167</v>
      </c>
      <c r="E380" s="225" t="s">
        <v>1</v>
      </c>
      <c r="F380" s="226" t="s">
        <v>169</v>
      </c>
      <c r="G380" s="224"/>
      <c r="H380" s="227">
        <v>0.68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AT380" s="233" t="s">
        <v>167</v>
      </c>
      <c r="AU380" s="233" t="s">
        <v>85</v>
      </c>
      <c r="AV380" s="14" t="s">
        <v>152</v>
      </c>
      <c r="AW380" s="14" t="s">
        <v>32</v>
      </c>
      <c r="AX380" s="14" t="s">
        <v>8</v>
      </c>
      <c r="AY380" s="233" t="s">
        <v>145</v>
      </c>
    </row>
    <row r="381" spans="1:65" s="2" customFormat="1" ht="24.2" customHeight="1">
      <c r="A381" s="34"/>
      <c r="B381" s="35"/>
      <c r="C381" s="186" t="s">
        <v>360</v>
      </c>
      <c r="D381" s="186" t="s">
        <v>148</v>
      </c>
      <c r="E381" s="187" t="s">
        <v>1322</v>
      </c>
      <c r="F381" s="188" t="s">
        <v>1323</v>
      </c>
      <c r="G381" s="189" t="s">
        <v>763</v>
      </c>
      <c r="H381" s="190">
        <v>1.36</v>
      </c>
      <c r="I381" s="191"/>
      <c r="J381" s="190">
        <f>ROUND(I381*H381,0)</f>
        <v>0</v>
      </c>
      <c r="K381" s="188" t="s">
        <v>176</v>
      </c>
      <c r="L381" s="39"/>
      <c r="M381" s="192" t="s">
        <v>1</v>
      </c>
      <c r="N381" s="193" t="s">
        <v>41</v>
      </c>
      <c r="O381" s="71"/>
      <c r="P381" s="194">
        <f>O381*H381</f>
        <v>0</v>
      </c>
      <c r="Q381" s="194">
        <v>0</v>
      </c>
      <c r="R381" s="194">
        <f>Q381*H381</f>
        <v>0</v>
      </c>
      <c r="S381" s="194">
        <v>0</v>
      </c>
      <c r="T381" s="19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6" t="s">
        <v>152</v>
      </c>
      <c r="AT381" s="196" t="s">
        <v>148</v>
      </c>
      <c r="AU381" s="196" t="s">
        <v>85</v>
      </c>
      <c r="AY381" s="17" t="s">
        <v>145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7" t="s">
        <v>8</v>
      </c>
      <c r="BK381" s="197">
        <f>ROUND(I381*H381,0)</f>
        <v>0</v>
      </c>
      <c r="BL381" s="17" t="s">
        <v>152</v>
      </c>
      <c r="BM381" s="196" t="s">
        <v>592</v>
      </c>
    </row>
    <row r="382" spans="1:65" s="2" customFormat="1" ht="19.5">
      <c r="A382" s="34"/>
      <c r="B382" s="35"/>
      <c r="C382" s="36"/>
      <c r="D382" s="198" t="s">
        <v>153</v>
      </c>
      <c r="E382" s="36"/>
      <c r="F382" s="199" t="s">
        <v>1324</v>
      </c>
      <c r="G382" s="36"/>
      <c r="H382" s="36"/>
      <c r="I382" s="200"/>
      <c r="J382" s="36"/>
      <c r="K382" s="36"/>
      <c r="L382" s="39"/>
      <c r="M382" s="201"/>
      <c r="N382" s="202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153</v>
      </c>
      <c r="AU382" s="17" t="s">
        <v>85</v>
      </c>
    </row>
    <row r="383" spans="1:65" s="2" customFormat="1" ht="24.2" customHeight="1">
      <c r="A383" s="34"/>
      <c r="B383" s="35"/>
      <c r="C383" s="186" t="s">
        <v>589</v>
      </c>
      <c r="D383" s="186" t="s">
        <v>148</v>
      </c>
      <c r="E383" s="187" t="s">
        <v>1408</v>
      </c>
      <c r="F383" s="188" t="s">
        <v>1409</v>
      </c>
      <c r="G383" s="189" t="s">
        <v>151</v>
      </c>
      <c r="H383" s="190">
        <v>145</v>
      </c>
      <c r="I383" s="191"/>
      <c r="J383" s="190">
        <f>ROUND(I383*H383,0)</f>
        <v>0</v>
      </c>
      <c r="K383" s="188" t="s">
        <v>176</v>
      </c>
      <c r="L383" s="39"/>
      <c r="M383" s="192" t="s">
        <v>1</v>
      </c>
      <c r="N383" s="193" t="s">
        <v>41</v>
      </c>
      <c r="O383" s="71"/>
      <c r="P383" s="194">
        <f>O383*H383</f>
        <v>0</v>
      </c>
      <c r="Q383" s="194">
        <v>0</v>
      </c>
      <c r="R383" s="194">
        <f>Q383*H383</f>
        <v>0</v>
      </c>
      <c r="S383" s="194">
        <v>0</v>
      </c>
      <c r="T383" s="195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6" t="s">
        <v>152</v>
      </c>
      <c r="AT383" s="196" t="s">
        <v>148</v>
      </c>
      <c r="AU383" s="196" t="s">
        <v>85</v>
      </c>
      <c r="AY383" s="17" t="s">
        <v>145</v>
      </c>
      <c r="BE383" s="197">
        <f>IF(N383="základní",J383,0)</f>
        <v>0</v>
      </c>
      <c r="BF383" s="197">
        <f>IF(N383="snížená",J383,0)</f>
        <v>0</v>
      </c>
      <c r="BG383" s="197">
        <f>IF(N383="zákl. přenesená",J383,0)</f>
        <v>0</v>
      </c>
      <c r="BH383" s="197">
        <f>IF(N383="sníž. přenesená",J383,0)</f>
        <v>0</v>
      </c>
      <c r="BI383" s="197">
        <f>IF(N383="nulová",J383,0)</f>
        <v>0</v>
      </c>
      <c r="BJ383" s="17" t="s">
        <v>8</v>
      </c>
      <c r="BK383" s="197">
        <f>ROUND(I383*H383,0)</f>
        <v>0</v>
      </c>
      <c r="BL383" s="17" t="s">
        <v>152</v>
      </c>
      <c r="BM383" s="196" t="s">
        <v>595</v>
      </c>
    </row>
    <row r="384" spans="1:65" s="2" customFormat="1" ht="19.5">
      <c r="A384" s="34"/>
      <c r="B384" s="35"/>
      <c r="C384" s="36"/>
      <c r="D384" s="198" t="s">
        <v>153</v>
      </c>
      <c r="E384" s="36"/>
      <c r="F384" s="199" t="s">
        <v>1410</v>
      </c>
      <c r="G384" s="36"/>
      <c r="H384" s="36"/>
      <c r="I384" s="200"/>
      <c r="J384" s="36"/>
      <c r="K384" s="36"/>
      <c r="L384" s="39"/>
      <c r="M384" s="201"/>
      <c r="N384" s="202"/>
      <c r="O384" s="71"/>
      <c r="P384" s="71"/>
      <c r="Q384" s="71"/>
      <c r="R384" s="71"/>
      <c r="S384" s="71"/>
      <c r="T384" s="72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153</v>
      </c>
      <c r="AU384" s="17" t="s">
        <v>85</v>
      </c>
    </row>
    <row r="385" spans="1:65" s="2" customFormat="1" ht="24.2" customHeight="1">
      <c r="A385" s="34"/>
      <c r="B385" s="35"/>
      <c r="C385" s="186" t="s">
        <v>365</v>
      </c>
      <c r="D385" s="186" t="s">
        <v>148</v>
      </c>
      <c r="E385" s="187" t="s">
        <v>1411</v>
      </c>
      <c r="F385" s="188" t="s">
        <v>1412</v>
      </c>
      <c r="G385" s="189" t="s">
        <v>151</v>
      </c>
      <c r="H385" s="190">
        <v>14</v>
      </c>
      <c r="I385" s="191"/>
      <c r="J385" s="190">
        <f>ROUND(I385*H385,0)</f>
        <v>0</v>
      </c>
      <c r="K385" s="188" t="s">
        <v>176</v>
      </c>
      <c r="L385" s="39"/>
      <c r="M385" s="192" t="s">
        <v>1</v>
      </c>
      <c r="N385" s="193" t="s">
        <v>41</v>
      </c>
      <c r="O385" s="71"/>
      <c r="P385" s="194">
        <f>O385*H385</f>
        <v>0</v>
      </c>
      <c r="Q385" s="194">
        <v>0</v>
      </c>
      <c r="R385" s="194">
        <f>Q385*H385</f>
        <v>0</v>
      </c>
      <c r="S385" s="194">
        <v>0</v>
      </c>
      <c r="T385" s="195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6" t="s">
        <v>152</v>
      </c>
      <c r="AT385" s="196" t="s">
        <v>148</v>
      </c>
      <c r="AU385" s="196" t="s">
        <v>85</v>
      </c>
      <c r="AY385" s="17" t="s">
        <v>145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7" t="s">
        <v>8</v>
      </c>
      <c r="BK385" s="197">
        <f>ROUND(I385*H385,0)</f>
        <v>0</v>
      </c>
      <c r="BL385" s="17" t="s">
        <v>152</v>
      </c>
      <c r="BM385" s="196" t="s">
        <v>600</v>
      </c>
    </row>
    <row r="386" spans="1:65" s="2" customFormat="1" ht="19.5">
      <c r="A386" s="34"/>
      <c r="B386" s="35"/>
      <c r="C386" s="36"/>
      <c r="D386" s="198" t="s">
        <v>153</v>
      </c>
      <c r="E386" s="36"/>
      <c r="F386" s="199" t="s">
        <v>1413</v>
      </c>
      <c r="G386" s="36"/>
      <c r="H386" s="36"/>
      <c r="I386" s="200"/>
      <c r="J386" s="36"/>
      <c r="K386" s="36"/>
      <c r="L386" s="39"/>
      <c r="M386" s="201"/>
      <c r="N386" s="202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153</v>
      </c>
      <c r="AU386" s="17" t="s">
        <v>85</v>
      </c>
    </row>
    <row r="387" spans="1:65" s="2" customFormat="1" ht="16.5" customHeight="1">
      <c r="A387" s="34"/>
      <c r="B387" s="35"/>
      <c r="C387" s="186" t="s">
        <v>597</v>
      </c>
      <c r="D387" s="186" t="s">
        <v>148</v>
      </c>
      <c r="E387" s="187" t="s">
        <v>1414</v>
      </c>
      <c r="F387" s="188" t="s">
        <v>1415</v>
      </c>
      <c r="G387" s="189" t="s">
        <v>165</v>
      </c>
      <c r="H387" s="190">
        <v>258</v>
      </c>
      <c r="I387" s="191"/>
      <c r="J387" s="190">
        <f>ROUND(I387*H387,0)</f>
        <v>0</v>
      </c>
      <c r="K387" s="188" t="s">
        <v>1</v>
      </c>
      <c r="L387" s="39"/>
      <c r="M387" s="192" t="s">
        <v>1</v>
      </c>
      <c r="N387" s="193" t="s">
        <v>41</v>
      </c>
      <c r="O387" s="71"/>
      <c r="P387" s="194">
        <f>O387*H387</f>
        <v>0</v>
      </c>
      <c r="Q387" s="194">
        <v>0</v>
      </c>
      <c r="R387" s="194">
        <f>Q387*H387</f>
        <v>0</v>
      </c>
      <c r="S387" s="194">
        <v>0</v>
      </c>
      <c r="T387" s="195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6" t="s">
        <v>152</v>
      </c>
      <c r="AT387" s="196" t="s">
        <v>148</v>
      </c>
      <c r="AU387" s="196" t="s">
        <v>85</v>
      </c>
      <c r="AY387" s="17" t="s">
        <v>145</v>
      </c>
      <c r="BE387" s="197">
        <f>IF(N387="základní",J387,0)</f>
        <v>0</v>
      </c>
      <c r="BF387" s="197">
        <f>IF(N387="snížená",J387,0)</f>
        <v>0</v>
      </c>
      <c r="BG387" s="197">
        <f>IF(N387="zákl. přenesená",J387,0)</f>
        <v>0</v>
      </c>
      <c r="BH387" s="197">
        <f>IF(N387="sníž. přenesená",J387,0)</f>
        <v>0</v>
      </c>
      <c r="BI387" s="197">
        <f>IF(N387="nulová",J387,0)</f>
        <v>0</v>
      </c>
      <c r="BJ387" s="17" t="s">
        <v>8</v>
      </c>
      <c r="BK387" s="197">
        <f>ROUND(I387*H387,0)</f>
        <v>0</v>
      </c>
      <c r="BL387" s="17" t="s">
        <v>152</v>
      </c>
      <c r="BM387" s="196" t="s">
        <v>603</v>
      </c>
    </row>
    <row r="388" spans="1:65" s="2" customFormat="1" ht="11.25">
      <c r="A388" s="34"/>
      <c r="B388" s="35"/>
      <c r="C388" s="36"/>
      <c r="D388" s="198" t="s">
        <v>153</v>
      </c>
      <c r="E388" s="36"/>
      <c r="F388" s="199" t="s">
        <v>1415</v>
      </c>
      <c r="G388" s="36"/>
      <c r="H388" s="36"/>
      <c r="I388" s="200"/>
      <c r="J388" s="36"/>
      <c r="K388" s="36"/>
      <c r="L388" s="39"/>
      <c r="M388" s="201"/>
      <c r="N388" s="202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153</v>
      </c>
      <c r="AU388" s="17" t="s">
        <v>85</v>
      </c>
    </row>
    <row r="389" spans="1:65" s="2" customFormat="1" ht="24.2" customHeight="1">
      <c r="A389" s="34"/>
      <c r="B389" s="35"/>
      <c r="C389" s="186" t="s">
        <v>369</v>
      </c>
      <c r="D389" s="186" t="s">
        <v>148</v>
      </c>
      <c r="E389" s="187" t="s">
        <v>1416</v>
      </c>
      <c r="F389" s="188" t="s">
        <v>1417</v>
      </c>
      <c r="G389" s="189" t="s">
        <v>165</v>
      </c>
      <c r="H389" s="190">
        <v>310</v>
      </c>
      <c r="I389" s="191"/>
      <c r="J389" s="190">
        <f>ROUND(I389*H389,0)</f>
        <v>0</v>
      </c>
      <c r="K389" s="188" t="s">
        <v>176</v>
      </c>
      <c r="L389" s="39"/>
      <c r="M389" s="192" t="s">
        <v>1</v>
      </c>
      <c r="N389" s="193" t="s">
        <v>41</v>
      </c>
      <c r="O389" s="71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6" t="s">
        <v>152</v>
      </c>
      <c r="AT389" s="196" t="s">
        <v>148</v>
      </c>
      <c r="AU389" s="196" t="s">
        <v>85</v>
      </c>
      <c r="AY389" s="17" t="s">
        <v>145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7" t="s">
        <v>8</v>
      </c>
      <c r="BK389" s="197">
        <f>ROUND(I389*H389,0)</f>
        <v>0</v>
      </c>
      <c r="BL389" s="17" t="s">
        <v>152</v>
      </c>
      <c r="BM389" s="196" t="s">
        <v>607</v>
      </c>
    </row>
    <row r="390" spans="1:65" s="2" customFormat="1" ht="29.25">
      <c r="A390" s="34"/>
      <c r="B390" s="35"/>
      <c r="C390" s="36"/>
      <c r="D390" s="198" t="s">
        <v>153</v>
      </c>
      <c r="E390" s="36"/>
      <c r="F390" s="199" t="s">
        <v>1418</v>
      </c>
      <c r="G390" s="36"/>
      <c r="H390" s="36"/>
      <c r="I390" s="200"/>
      <c r="J390" s="36"/>
      <c r="K390" s="36"/>
      <c r="L390" s="39"/>
      <c r="M390" s="201"/>
      <c r="N390" s="202"/>
      <c r="O390" s="71"/>
      <c r="P390" s="71"/>
      <c r="Q390" s="71"/>
      <c r="R390" s="71"/>
      <c r="S390" s="71"/>
      <c r="T390" s="72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153</v>
      </c>
      <c r="AU390" s="17" t="s">
        <v>85</v>
      </c>
    </row>
    <row r="391" spans="1:65" s="2" customFormat="1" ht="24.2" customHeight="1">
      <c r="A391" s="34"/>
      <c r="B391" s="35"/>
      <c r="C391" s="186" t="s">
        <v>604</v>
      </c>
      <c r="D391" s="186" t="s">
        <v>148</v>
      </c>
      <c r="E391" s="187" t="s">
        <v>1419</v>
      </c>
      <c r="F391" s="188" t="s">
        <v>1420</v>
      </c>
      <c r="G391" s="189" t="s">
        <v>151</v>
      </c>
      <c r="H391" s="190">
        <v>22</v>
      </c>
      <c r="I391" s="191"/>
      <c r="J391" s="190">
        <f>ROUND(I391*H391,0)</f>
        <v>0</v>
      </c>
      <c r="K391" s="188" t="s">
        <v>176</v>
      </c>
      <c r="L391" s="39"/>
      <c r="M391" s="192" t="s">
        <v>1</v>
      </c>
      <c r="N391" s="193" t="s">
        <v>41</v>
      </c>
      <c r="O391" s="71"/>
      <c r="P391" s="194">
        <f>O391*H391</f>
        <v>0</v>
      </c>
      <c r="Q391" s="194">
        <v>0</v>
      </c>
      <c r="R391" s="194">
        <f>Q391*H391</f>
        <v>0</v>
      </c>
      <c r="S391" s="194">
        <v>0</v>
      </c>
      <c r="T391" s="195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6" t="s">
        <v>152</v>
      </c>
      <c r="AT391" s="196" t="s">
        <v>148</v>
      </c>
      <c r="AU391" s="196" t="s">
        <v>85</v>
      </c>
      <c r="AY391" s="17" t="s">
        <v>145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7" t="s">
        <v>8</v>
      </c>
      <c r="BK391" s="197">
        <f>ROUND(I391*H391,0)</f>
        <v>0</v>
      </c>
      <c r="BL391" s="17" t="s">
        <v>152</v>
      </c>
      <c r="BM391" s="196" t="s">
        <v>611</v>
      </c>
    </row>
    <row r="392" spans="1:65" s="2" customFormat="1" ht="29.25">
      <c r="A392" s="34"/>
      <c r="B392" s="35"/>
      <c r="C392" s="36"/>
      <c r="D392" s="198" t="s">
        <v>153</v>
      </c>
      <c r="E392" s="36"/>
      <c r="F392" s="199" t="s">
        <v>1421</v>
      </c>
      <c r="G392" s="36"/>
      <c r="H392" s="36"/>
      <c r="I392" s="200"/>
      <c r="J392" s="36"/>
      <c r="K392" s="36"/>
      <c r="L392" s="39"/>
      <c r="M392" s="201"/>
      <c r="N392" s="202"/>
      <c r="O392" s="71"/>
      <c r="P392" s="71"/>
      <c r="Q392" s="71"/>
      <c r="R392" s="71"/>
      <c r="S392" s="71"/>
      <c r="T392" s="72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153</v>
      </c>
      <c r="AU392" s="17" t="s">
        <v>85</v>
      </c>
    </row>
    <row r="393" spans="1:65" s="2" customFormat="1" ht="24.2" customHeight="1">
      <c r="A393" s="34"/>
      <c r="B393" s="35"/>
      <c r="C393" s="186" t="s">
        <v>374</v>
      </c>
      <c r="D393" s="186" t="s">
        <v>148</v>
      </c>
      <c r="E393" s="187" t="s">
        <v>1422</v>
      </c>
      <c r="F393" s="188" t="s">
        <v>1423</v>
      </c>
      <c r="G393" s="189" t="s">
        <v>151</v>
      </c>
      <c r="H393" s="190">
        <v>63</v>
      </c>
      <c r="I393" s="191"/>
      <c r="J393" s="190">
        <f>ROUND(I393*H393,0)</f>
        <v>0</v>
      </c>
      <c r="K393" s="188" t="s">
        <v>176</v>
      </c>
      <c r="L393" s="39"/>
      <c r="M393" s="192" t="s">
        <v>1</v>
      </c>
      <c r="N393" s="193" t="s">
        <v>41</v>
      </c>
      <c r="O393" s="71"/>
      <c r="P393" s="194">
        <f>O393*H393</f>
        <v>0</v>
      </c>
      <c r="Q393" s="194">
        <v>0</v>
      </c>
      <c r="R393" s="194">
        <f>Q393*H393</f>
        <v>0</v>
      </c>
      <c r="S393" s="194">
        <v>0</v>
      </c>
      <c r="T393" s="19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6" t="s">
        <v>152</v>
      </c>
      <c r="AT393" s="196" t="s">
        <v>148</v>
      </c>
      <c r="AU393" s="196" t="s">
        <v>85</v>
      </c>
      <c r="AY393" s="17" t="s">
        <v>145</v>
      </c>
      <c r="BE393" s="197">
        <f>IF(N393="základní",J393,0)</f>
        <v>0</v>
      </c>
      <c r="BF393" s="197">
        <f>IF(N393="snížená",J393,0)</f>
        <v>0</v>
      </c>
      <c r="BG393" s="197">
        <f>IF(N393="zákl. přenesená",J393,0)</f>
        <v>0</v>
      </c>
      <c r="BH393" s="197">
        <f>IF(N393="sníž. přenesená",J393,0)</f>
        <v>0</v>
      </c>
      <c r="BI393" s="197">
        <f>IF(N393="nulová",J393,0)</f>
        <v>0</v>
      </c>
      <c r="BJ393" s="17" t="s">
        <v>8</v>
      </c>
      <c r="BK393" s="197">
        <f>ROUND(I393*H393,0)</f>
        <v>0</v>
      </c>
      <c r="BL393" s="17" t="s">
        <v>152</v>
      </c>
      <c r="BM393" s="196" t="s">
        <v>615</v>
      </c>
    </row>
    <row r="394" spans="1:65" s="2" customFormat="1" ht="19.5">
      <c r="A394" s="34"/>
      <c r="B394" s="35"/>
      <c r="C394" s="36"/>
      <c r="D394" s="198" t="s">
        <v>153</v>
      </c>
      <c r="E394" s="36"/>
      <c r="F394" s="199" t="s">
        <v>1424</v>
      </c>
      <c r="G394" s="36"/>
      <c r="H394" s="36"/>
      <c r="I394" s="200"/>
      <c r="J394" s="36"/>
      <c r="K394" s="36"/>
      <c r="L394" s="39"/>
      <c r="M394" s="201"/>
      <c r="N394" s="202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153</v>
      </c>
      <c r="AU394" s="17" t="s">
        <v>85</v>
      </c>
    </row>
    <row r="395" spans="1:65" s="2" customFormat="1" ht="24.2" customHeight="1">
      <c r="A395" s="34"/>
      <c r="B395" s="35"/>
      <c r="C395" s="186" t="s">
        <v>612</v>
      </c>
      <c r="D395" s="186" t="s">
        <v>148</v>
      </c>
      <c r="E395" s="187" t="s">
        <v>1425</v>
      </c>
      <c r="F395" s="188" t="s">
        <v>1426</v>
      </c>
      <c r="G395" s="189" t="s">
        <v>286</v>
      </c>
      <c r="H395" s="190">
        <v>2</v>
      </c>
      <c r="I395" s="191"/>
      <c r="J395" s="190">
        <f>ROUND(I395*H395,0)</f>
        <v>0</v>
      </c>
      <c r="K395" s="188" t="s">
        <v>176</v>
      </c>
      <c r="L395" s="39"/>
      <c r="M395" s="192" t="s">
        <v>1</v>
      </c>
      <c r="N395" s="193" t="s">
        <v>41</v>
      </c>
      <c r="O395" s="71"/>
      <c r="P395" s="194">
        <f>O395*H395</f>
        <v>0</v>
      </c>
      <c r="Q395" s="194">
        <v>0</v>
      </c>
      <c r="R395" s="194">
        <f>Q395*H395</f>
        <v>0</v>
      </c>
      <c r="S395" s="194">
        <v>0</v>
      </c>
      <c r="T395" s="19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6" t="s">
        <v>152</v>
      </c>
      <c r="AT395" s="196" t="s">
        <v>148</v>
      </c>
      <c r="AU395" s="196" t="s">
        <v>85</v>
      </c>
      <c r="AY395" s="17" t="s">
        <v>145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7" t="s">
        <v>8</v>
      </c>
      <c r="BK395" s="197">
        <f>ROUND(I395*H395,0)</f>
        <v>0</v>
      </c>
      <c r="BL395" s="17" t="s">
        <v>152</v>
      </c>
      <c r="BM395" s="196" t="s">
        <v>619</v>
      </c>
    </row>
    <row r="396" spans="1:65" s="2" customFormat="1" ht="29.25">
      <c r="A396" s="34"/>
      <c r="B396" s="35"/>
      <c r="C396" s="36"/>
      <c r="D396" s="198" t="s">
        <v>153</v>
      </c>
      <c r="E396" s="36"/>
      <c r="F396" s="199" t="s">
        <v>1427</v>
      </c>
      <c r="G396" s="36"/>
      <c r="H396" s="36"/>
      <c r="I396" s="200"/>
      <c r="J396" s="36"/>
      <c r="K396" s="36"/>
      <c r="L396" s="39"/>
      <c r="M396" s="201"/>
      <c r="N396" s="202"/>
      <c r="O396" s="71"/>
      <c r="P396" s="71"/>
      <c r="Q396" s="71"/>
      <c r="R396" s="71"/>
      <c r="S396" s="71"/>
      <c r="T396" s="72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153</v>
      </c>
      <c r="AU396" s="17" t="s">
        <v>85</v>
      </c>
    </row>
    <row r="397" spans="1:65" s="2" customFormat="1" ht="33" customHeight="1">
      <c r="A397" s="34"/>
      <c r="B397" s="35"/>
      <c r="C397" s="186" t="s">
        <v>379</v>
      </c>
      <c r="D397" s="186" t="s">
        <v>148</v>
      </c>
      <c r="E397" s="187" t="s">
        <v>1428</v>
      </c>
      <c r="F397" s="188" t="s">
        <v>1429</v>
      </c>
      <c r="G397" s="189" t="s">
        <v>151</v>
      </c>
      <c r="H397" s="190">
        <v>14</v>
      </c>
      <c r="I397" s="191"/>
      <c r="J397" s="190">
        <f>ROUND(I397*H397,0)</f>
        <v>0</v>
      </c>
      <c r="K397" s="188" t="s">
        <v>176</v>
      </c>
      <c r="L397" s="39"/>
      <c r="M397" s="192" t="s">
        <v>1</v>
      </c>
      <c r="N397" s="193" t="s">
        <v>41</v>
      </c>
      <c r="O397" s="71"/>
      <c r="P397" s="194">
        <f>O397*H397</f>
        <v>0</v>
      </c>
      <c r="Q397" s="194">
        <v>0</v>
      </c>
      <c r="R397" s="194">
        <f>Q397*H397</f>
        <v>0</v>
      </c>
      <c r="S397" s="194">
        <v>0</v>
      </c>
      <c r="T397" s="195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6" t="s">
        <v>152</v>
      </c>
      <c r="AT397" s="196" t="s">
        <v>148</v>
      </c>
      <c r="AU397" s="196" t="s">
        <v>85</v>
      </c>
      <c r="AY397" s="17" t="s">
        <v>145</v>
      </c>
      <c r="BE397" s="197">
        <f>IF(N397="základní",J397,0)</f>
        <v>0</v>
      </c>
      <c r="BF397" s="197">
        <f>IF(N397="snížená",J397,0)</f>
        <v>0</v>
      </c>
      <c r="BG397" s="197">
        <f>IF(N397="zákl. přenesená",J397,0)</f>
        <v>0</v>
      </c>
      <c r="BH397" s="197">
        <f>IF(N397="sníž. přenesená",J397,0)</f>
        <v>0</v>
      </c>
      <c r="BI397" s="197">
        <f>IF(N397="nulová",J397,0)</f>
        <v>0</v>
      </c>
      <c r="BJ397" s="17" t="s">
        <v>8</v>
      </c>
      <c r="BK397" s="197">
        <f>ROUND(I397*H397,0)</f>
        <v>0</v>
      </c>
      <c r="BL397" s="17" t="s">
        <v>152</v>
      </c>
      <c r="BM397" s="196" t="s">
        <v>623</v>
      </c>
    </row>
    <row r="398" spans="1:65" s="2" customFormat="1" ht="29.25">
      <c r="A398" s="34"/>
      <c r="B398" s="35"/>
      <c r="C398" s="36"/>
      <c r="D398" s="198" t="s">
        <v>153</v>
      </c>
      <c r="E398" s="36"/>
      <c r="F398" s="199" t="s">
        <v>1430</v>
      </c>
      <c r="G398" s="36"/>
      <c r="H398" s="36"/>
      <c r="I398" s="200"/>
      <c r="J398" s="36"/>
      <c r="K398" s="36"/>
      <c r="L398" s="39"/>
      <c r="M398" s="201"/>
      <c r="N398" s="202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153</v>
      </c>
      <c r="AU398" s="17" t="s">
        <v>85</v>
      </c>
    </row>
    <row r="399" spans="1:65" s="2" customFormat="1" ht="24.2" customHeight="1">
      <c r="A399" s="34"/>
      <c r="B399" s="35"/>
      <c r="C399" s="186" t="s">
        <v>620</v>
      </c>
      <c r="D399" s="186" t="s">
        <v>148</v>
      </c>
      <c r="E399" s="187" t="s">
        <v>1431</v>
      </c>
      <c r="F399" s="188" t="s">
        <v>1432</v>
      </c>
      <c r="G399" s="189" t="s">
        <v>286</v>
      </c>
      <c r="H399" s="190">
        <v>22</v>
      </c>
      <c r="I399" s="191"/>
      <c r="J399" s="190">
        <f>ROUND(I399*H399,0)</f>
        <v>0</v>
      </c>
      <c r="K399" s="188" t="s">
        <v>176</v>
      </c>
      <c r="L399" s="39"/>
      <c r="M399" s="192" t="s">
        <v>1</v>
      </c>
      <c r="N399" s="193" t="s">
        <v>41</v>
      </c>
      <c r="O399" s="71"/>
      <c r="P399" s="194">
        <f>O399*H399</f>
        <v>0</v>
      </c>
      <c r="Q399" s="194">
        <v>0</v>
      </c>
      <c r="R399" s="194">
        <f>Q399*H399</f>
        <v>0</v>
      </c>
      <c r="S399" s="194">
        <v>0</v>
      </c>
      <c r="T399" s="195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6" t="s">
        <v>152</v>
      </c>
      <c r="AT399" s="196" t="s">
        <v>148</v>
      </c>
      <c r="AU399" s="196" t="s">
        <v>85</v>
      </c>
      <c r="AY399" s="17" t="s">
        <v>145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7" t="s">
        <v>8</v>
      </c>
      <c r="BK399" s="197">
        <f>ROUND(I399*H399,0)</f>
        <v>0</v>
      </c>
      <c r="BL399" s="17" t="s">
        <v>152</v>
      </c>
      <c r="BM399" s="196" t="s">
        <v>626</v>
      </c>
    </row>
    <row r="400" spans="1:65" s="2" customFormat="1" ht="19.5">
      <c r="A400" s="34"/>
      <c r="B400" s="35"/>
      <c r="C400" s="36"/>
      <c r="D400" s="198" t="s">
        <v>153</v>
      </c>
      <c r="E400" s="36"/>
      <c r="F400" s="199" t="s">
        <v>1433</v>
      </c>
      <c r="G400" s="36"/>
      <c r="H400" s="36"/>
      <c r="I400" s="200"/>
      <c r="J400" s="36"/>
      <c r="K400" s="36"/>
      <c r="L400" s="39"/>
      <c r="M400" s="201"/>
      <c r="N400" s="202"/>
      <c r="O400" s="71"/>
      <c r="P400" s="71"/>
      <c r="Q400" s="71"/>
      <c r="R400" s="71"/>
      <c r="S400" s="71"/>
      <c r="T400" s="72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153</v>
      </c>
      <c r="AU400" s="17" t="s">
        <v>85</v>
      </c>
    </row>
    <row r="401" spans="1:65" s="2" customFormat="1" ht="16.5" customHeight="1">
      <c r="A401" s="34"/>
      <c r="B401" s="35"/>
      <c r="C401" s="203" t="s">
        <v>26</v>
      </c>
      <c r="D401" s="203" t="s">
        <v>155</v>
      </c>
      <c r="E401" s="204" t="s">
        <v>1434</v>
      </c>
      <c r="F401" s="205" t="s">
        <v>1435</v>
      </c>
      <c r="G401" s="206" t="s">
        <v>151</v>
      </c>
      <c r="H401" s="207">
        <v>44</v>
      </c>
      <c r="I401" s="208"/>
      <c r="J401" s="207">
        <f>ROUND(I401*H401,0)</f>
        <v>0</v>
      </c>
      <c r="K401" s="205" t="s">
        <v>1</v>
      </c>
      <c r="L401" s="209"/>
      <c r="M401" s="210" t="s">
        <v>1</v>
      </c>
      <c r="N401" s="211" t="s">
        <v>41</v>
      </c>
      <c r="O401" s="71"/>
      <c r="P401" s="194">
        <f>O401*H401</f>
        <v>0</v>
      </c>
      <c r="Q401" s="194">
        <v>0</v>
      </c>
      <c r="R401" s="194">
        <f>Q401*H401</f>
        <v>0</v>
      </c>
      <c r="S401" s="194">
        <v>0</v>
      </c>
      <c r="T401" s="195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6" t="s">
        <v>159</v>
      </c>
      <c r="AT401" s="196" t="s">
        <v>155</v>
      </c>
      <c r="AU401" s="196" t="s">
        <v>85</v>
      </c>
      <c r="AY401" s="17" t="s">
        <v>145</v>
      </c>
      <c r="BE401" s="197">
        <f>IF(N401="základní",J401,0)</f>
        <v>0</v>
      </c>
      <c r="BF401" s="197">
        <f>IF(N401="snížená",J401,0)</f>
        <v>0</v>
      </c>
      <c r="BG401" s="197">
        <f>IF(N401="zákl. přenesená",J401,0)</f>
        <v>0</v>
      </c>
      <c r="BH401" s="197">
        <f>IF(N401="sníž. přenesená",J401,0)</f>
        <v>0</v>
      </c>
      <c r="BI401" s="197">
        <f>IF(N401="nulová",J401,0)</f>
        <v>0</v>
      </c>
      <c r="BJ401" s="17" t="s">
        <v>8</v>
      </c>
      <c r="BK401" s="197">
        <f>ROUND(I401*H401,0)</f>
        <v>0</v>
      </c>
      <c r="BL401" s="17" t="s">
        <v>152</v>
      </c>
      <c r="BM401" s="196" t="s">
        <v>630</v>
      </c>
    </row>
    <row r="402" spans="1:65" s="2" customFormat="1" ht="11.25">
      <c r="A402" s="34"/>
      <c r="B402" s="35"/>
      <c r="C402" s="36"/>
      <c r="D402" s="198" t="s">
        <v>153</v>
      </c>
      <c r="E402" s="36"/>
      <c r="F402" s="199" t="s">
        <v>1435</v>
      </c>
      <c r="G402" s="36"/>
      <c r="H402" s="36"/>
      <c r="I402" s="200"/>
      <c r="J402" s="36"/>
      <c r="K402" s="36"/>
      <c r="L402" s="39"/>
      <c r="M402" s="201"/>
      <c r="N402" s="202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153</v>
      </c>
      <c r="AU402" s="17" t="s">
        <v>85</v>
      </c>
    </row>
    <row r="403" spans="1:65" s="2" customFormat="1" ht="33" customHeight="1">
      <c r="A403" s="34"/>
      <c r="B403" s="35"/>
      <c r="C403" s="186" t="s">
        <v>627</v>
      </c>
      <c r="D403" s="186" t="s">
        <v>148</v>
      </c>
      <c r="E403" s="187" t="s">
        <v>1436</v>
      </c>
      <c r="F403" s="188" t="s">
        <v>1437</v>
      </c>
      <c r="G403" s="189" t="s">
        <v>165</v>
      </c>
      <c r="H403" s="190">
        <v>310</v>
      </c>
      <c r="I403" s="191"/>
      <c r="J403" s="190">
        <f>ROUND(I403*H403,0)</f>
        <v>0</v>
      </c>
      <c r="K403" s="188" t="s">
        <v>176</v>
      </c>
      <c r="L403" s="39"/>
      <c r="M403" s="192" t="s">
        <v>1</v>
      </c>
      <c r="N403" s="193" t="s">
        <v>41</v>
      </c>
      <c r="O403" s="71"/>
      <c r="P403" s="194">
        <f>O403*H403</f>
        <v>0</v>
      </c>
      <c r="Q403" s="194">
        <v>0</v>
      </c>
      <c r="R403" s="194">
        <f>Q403*H403</f>
        <v>0</v>
      </c>
      <c r="S403" s="194">
        <v>0</v>
      </c>
      <c r="T403" s="195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6" t="s">
        <v>152</v>
      </c>
      <c r="AT403" s="196" t="s">
        <v>148</v>
      </c>
      <c r="AU403" s="196" t="s">
        <v>85</v>
      </c>
      <c r="AY403" s="17" t="s">
        <v>145</v>
      </c>
      <c r="BE403" s="197">
        <f>IF(N403="základní",J403,0)</f>
        <v>0</v>
      </c>
      <c r="BF403" s="197">
        <f>IF(N403="snížená",J403,0)</f>
        <v>0</v>
      </c>
      <c r="BG403" s="197">
        <f>IF(N403="zákl. přenesená",J403,0)</f>
        <v>0</v>
      </c>
      <c r="BH403" s="197">
        <f>IF(N403="sníž. přenesená",J403,0)</f>
        <v>0</v>
      </c>
      <c r="BI403" s="197">
        <f>IF(N403="nulová",J403,0)</f>
        <v>0</v>
      </c>
      <c r="BJ403" s="17" t="s">
        <v>8</v>
      </c>
      <c r="BK403" s="197">
        <f>ROUND(I403*H403,0)</f>
        <v>0</v>
      </c>
      <c r="BL403" s="17" t="s">
        <v>152</v>
      </c>
      <c r="BM403" s="196" t="s">
        <v>633</v>
      </c>
    </row>
    <row r="404" spans="1:65" s="2" customFormat="1" ht="19.5">
      <c r="A404" s="34"/>
      <c r="B404" s="35"/>
      <c r="C404" s="36"/>
      <c r="D404" s="198" t="s">
        <v>153</v>
      </c>
      <c r="E404" s="36"/>
      <c r="F404" s="199" t="s">
        <v>1438</v>
      </c>
      <c r="G404" s="36"/>
      <c r="H404" s="36"/>
      <c r="I404" s="200"/>
      <c r="J404" s="36"/>
      <c r="K404" s="36"/>
      <c r="L404" s="39"/>
      <c r="M404" s="201"/>
      <c r="N404" s="202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153</v>
      </c>
      <c r="AU404" s="17" t="s">
        <v>85</v>
      </c>
    </row>
    <row r="405" spans="1:65" s="2" customFormat="1" ht="49.15" customHeight="1">
      <c r="A405" s="34"/>
      <c r="B405" s="35"/>
      <c r="C405" s="203" t="s">
        <v>386</v>
      </c>
      <c r="D405" s="203" t="s">
        <v>155</v>
      </c>
      <c r="E405" s="204" t="s">
        <v>1439</v>
      </c>
      <c r="F405" s="205" t="s">
        <v>1440</v>
      </c>
      <c r="G405" s="206" t="s">
        <v>165</v>
      </c>
      <c r="H405" s="207">
        <v>341</v>
      </c>
      <c r="I405" s="208"/>
      <c r="J405" s="207">
        <f>ROUND(I405*H405,0)</f>
        <v>0</v>
      </c>
      <c r="K405" s="205" t="s">
        <v>176</v>
      </c>
      <c r="L405" s="209"/>
      <c r="M405" s="210" t="s">
        <v>1</v>
      </c>
      <c r="N405" s="211" t="s">
        <v>41</v>
      </c>
      <c r="O405" s="71"/>
      <c r="P405" s="194">
        <f>O405*H405</f>
        <v>0</v>
      </c>
      <c r="Q405" s="194">
        <v>0</v>
      </c>
      <c r="R405" s="194">
        <f>Q405*H405</f>
        <v>0</v>
      </c>
      <c r="S405" s="194">
        <v>0</v>
      </c>
      <c r="T405" s="195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6" t="s">
        <v>159</v>
      </c>
      <c r="AT405" s="196" t="s">
        <v>155</v>
      </c>
      <c r="AU405" s="196" t="s">
        <v>85</v>
      </c>
      <c r="AY405" s="17" t="s">
        <v>145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7" t="s">
        <v>8</v>
      </c>
      <c r="BK405" s="197">
        <f>ROUND(I405*H405,0)</f>
        <v>0</v>
      </c>
      <c r="BL405" s="17" t="s">
        <v>152</v>
      </c>
      <c r="BM405" s="196" t="s">
        <v>639</v>
      </c>
    </row>
    <row r="406" spans="1:65" s="2" customFormat="1" ht="39">
      <c r="A406" s="34"/>
      <c r="B406" s="35"/>
      <c r="C406" s="36"/>
      <c r="D406" s="198" t="s">
        <v>153</v>
      </c>
      <c r="E406" s="36"/>
      <c r="F406" s="199" t="s">
        <v>1441</v>
      </c>
      <c r="G406" s="36"/>
      <c r="H406" s="36"/>
      <c r="I406" s="200"/>
      <c r="J406" s="36"/>
      <c r="K406" s="36"/>
      <c r="L406" s="39"/>
      <c r="M406" s="201"/>
      <c r="N406" s="202"/>
      <c r="O406" s="71"/>
      <c r="P406" s="71"/>
      <c r="Q406" s="71"/>
      <c r="R406" s="71"/>
      <c r="S406" s="71"/>
      <c r="T406" s="72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153</v>
      </c>
      <c r="AU406" s="17" t="s">
        <v>85</v>
      </c>
    </row>
    <row r="407" spans="1:65" s="13" customFormat="1" ht="11.25">
      <c r="B407" s="212"/>
      <c r="C407" s="213"/>
      <c r="D407" s="198" t="s">
        <v>167</v>
      </c>
      <c r="E407" s="214" t="s">
        <v>1</v>
      </c>
      <c r="F407" s="215" t="s">
        <v>1442</v>
      </c>
      <c r="G407" s="213"/>
      <c r="H407" s="216">
        <v>341</v>
      </c>
      <c r="I407" s="217"/>
      <c r="J407" s="213"/>
      <c r="K407" s="213"/>
      <c r="L407" s="218"/>
      <c r="M407" s="219"/>
      <c r="N407" s="220"/>
      <c r="O407" s="220"/>
      <c r="P407" s="220"/>
      <c r="Q407" s="220"/>
      <c r="R407" s="220"/>
      <c r="S407" s="220"/>
      <c r="T407" s="221"/>
      <c r="AT407" s="222" t="s">
        <v>167</v>
      </c>
      <c r="AU407" s="222" t="s">
        <v>85</v>
      </c>
      <c r="AV407" s="13" t="s">
        <v>85</v>
      </c>
      <c r="AW407" s="13" t="s">
        <v>32</v>
      </c>
      <c r="AX407" s="13" t="s">
        <v>76</v>
      </c>
      <c r="AY407" s="222" t="s">
        <v>145</v>
      </c>
    </row>
    <row r="408" spans="1:65" s="14" customFormat="1" ht="11.25">
      <c r="B408" s="223"/>
      <c r="C408" s="224"/>
      <c r="D408" s="198" t="s">
        <v>167</v>
      </c>
      <c r="E408" s="225" t="s">
        <v>1</v>
      </c>
      <c r="F408" s="226" t="s">
        <v>169</v>
      </c>
      <c r="G408" s="224"/>
      <c r="H408" s="227">
        <v>341</v>
      </c>
      <c r="I408" s="228"/>
      <c r="J408" s="224"/>
      <c r="K408" s="224"/>
      <c r="L408" s="229"/>
      <c r="M408" s="248"/>
      <c r="N408" s="249"/>
      <c r="O408" s="249"/>
      <c r="P408" s="249"/>
      <c r="Q408" s="249"/>
      <c r="R408" s="249"/>
      <c r="S408" s="249"/>
      <c r="T408" s="250"/>
      <c r="AT408" s="233" t="s">
        <v>167</v>
      </c>
      <c r="AU408" s="233" t="s">
        <v>85</v>
      </c>
      <c r="AV408" s="14" t="s">
        <v>152</v>
      </c>
      <c r="AW408" s="14" t="s">
        <v>32</v>
      </c>
      <c r="AX408" s="14" t="s">
        <v>8</v>
      </c>
      <c r="AY408" s="233" t="s">
        <v>145</v>
      </c>
    </row>
    <row r="409" spans="1:65" s="2" customFormat="1" ht="6.95" customHeight="1">
      <c r="A409" s="34"/>
      <c r="B409" s="54"/>
      <c r="C409" s="55"/>
      <c r="D409" s="55"/>
      <c r="E409" s="55"/>
      <c r="F409" s="55"/>
      <c r="G409" s="55"/>
      <c r="H409" s="55"/>
      <c r="I409" s="55"/>
      <c r="J409" s="55"/>
      <c r="K409" s="55"/>
      <c r="L409" s="39"/>
      <c r="M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</row>
  </sheetData>
  <sheetProtection algorithmName="SHA-512" hashValue="JIdVNMyNHNRhuKaxTFJwtBVzcrVbLzkbgr5Rxk0rA6Yk9xrPRVA4ocNo++hqtfxs1nP8f9CbP0EE0EQ3EnbjNA==" saltValue="5dwrKhQzLkEWt9xFOO+/a4Ba8s5u0insRcu3a5KmmaTobA+97BFdb6Y0VOsB07NdlUJEqLJQqDUngjUfW9iFMw==" spinCount="100000" sheet="1" objects="1" scenarios="1" formatColumns="0" formatRows="0" autoFilter="0"/>
  <autoFilter ref="C126:K40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1443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ROUND((SUM(BE120:BE130)),  2)</f>
        <v>0</v>
      </c>
      <c r="G33" s="34"/>
      <c r="H33" s="34"/>
      <c r="I33" s="124">
        <v>0.21</v>
      </c>
      <c r="J33" s="123">
        <f>ROUND(((SUM(BE120:BE130))*I33),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ROUND((SUM(BF120:BF130)),  2)</f>
        <v>0</v>
      </c>
      <c r="G34" s="34"/>
      <c r="H34" s="34"/>
      <c r="I34" s="124">
        <v>0.15</v>
      </c>
      <c r="J34" s="123">
        <f>ROUND(((SUM(BF120:BF130))*I34),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ROUND((SUM(BG120:BG130)),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ROUND((SUM(BH120:BH130)),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ROUND((SUM(BI120:BI130)),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254 - SO 254 Vedlejší a o...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7"/>
      <c r="C97" s="148"/>
      <c r="D97" s="149" t="s">
        <v>1444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1445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1446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1447</v>
      </c>
      <c r="E100" s="156"/>
      <c r="F100" s="156"/>
      <c r="G100" s="156"/>
      <c r="H100" s="156"/>
      <c r="I100" s="156"/>
      <c r="J100" s="157">
        <f>J128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130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6.25" customHeight="1">
      <c r="A110" s="34"/>
      <c r="B110" s="35"/>
      <c r="C110" s="36"/>
      <c r="D110" s="36"/>
      <c r="E110" s="299" t="str">
        <f>E7</f>
        <v>7920-20 - 7920 - 20 Dubina u Ostravy stavební úpravy bytových domů Dr. Šavrdy, vchod 3021-9 (zadání)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105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51" t="str">
        <f>E9</f>
        <v>254 - SO 254 Vedlejší a o...</v>
      </c>
      <c r="F112" s="301"/>
      <c r="G112" s="301"/>
      <c r="H112" s="30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21</v>
      </c>
      <c r="D114" s="36"/>
      <c r="E114" s="36"/>
      <c r="F114" s="27" t="str">
        <f>F12</f>
        <v xml:space="preserve"> </v>
      </c>
      <c r="G114" s="36"/>
      <c r="H114" s="36"/>
      <c r="I114" s="29" t="s">
        <v>23</v>
      </c>
      <c r="J114" s="66" t="str">
        <f>IF(J12="","",J12)</f>
        <v>11. 10. 2022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E15</f>
        <v xml:space="preserve"> </v>
      </c>
      <c r="G116" s="36"/>
      <c r="H116" s="36"/>
      <c r="I116" s="29" t="s">
        <v>33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29" t="s">
        <v>34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131</v>
      </c>
      <c r="D119" s="162" t="s">
        <v>61</v>
      </c>
      <c r="E119" s="162" t="s">
        <v>57</v>
      </c>
      <c r="F119" s="162" t="s">
        <v>58</v>
      </c>
      <c r="G119" s="162" t="s">
        <v>132</v>
      </c>
      <c r="H119" s="162" t="s">
        <v>133</v>
      </c>
      <c r="I119" s="162" t="s">
        <v>134</v>
      </c>
      <c r="J119" s="162" t="s">
        <v>109</v>
      </c>
      <c r="K119" s="163" t="s">
        <v>135</v>
      </c>
      <c r="L119" s="164"/>
      <c r="M119" s="75" t="s">
        <v>1</v>
      </c>
      <c r="N119" s="76" t="s">
        <v>40</v>
      </c>
      <c r="O119" s="76" t="s">
        <v>136</v>
      </c>
      <c r="P119" s="76" t="s">
        <v>137</v>
      </c>
      <c r="Q119" s="76" t="s">
        <v>138</v>
      </c>
      <c r="R119" s="76" t="s">
        <v>139</v>
      </c>
      <c r="S119" s="76" t="s">
        <v>140</v>
      </c>
      <c r="T119" s="77" t="s">
        <v>141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142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75</v>
      </c>
      <c r="AU120" s="17" t="s">
        <v>111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75</v>
      </c>
      <c r="E121" s="173" t="s">
        <v>1448</v>
      </c>
      <c r="F121" s="173" t="s">
        <v>1449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P122+P125+P128</f>
        <v>0</v>
      </c>
      <c r="Q121" s="178"/>
      <c r="R121" s="179">
        <f>R122+R125+R128</f>
        <v>0</v>
      </c>
      <c r="S121" s="178"/>
      <c r="T121" s="180">
        <f>T122+T125+T128</f>
        <v>0</v>
      </c>
      <c r="AR121" s="181" t="s">
        <v>182</v>
      </c>
      <c r="AT121" s="182" t="s">
        <v>75</v>
      </c>
      <c r="AU121" s="182" t="s">
        <v>76</v>
      </c>
      <c r="AY121" s="181" t="s">
        <v>145</v>
      </c>
      <c r="BK121" s="183">
        <f>BK122+BK125+BK128</f>
        <v>0</v>
      </c>
    </row>
    <row r="122" spans="1:65" s="12" customFormat="1" ht="22.9" customHeight="1">
      <c r="B122" s="170"/>
      <c r="C122" s="171"/>
      <c r="D122" s="172" t="s">
        <v>75</v>
      </c>
      <c r="E122" s="184" t="s">
        <v>1450</v>
      </c>
      <c r="F122" s="184" t="s">
        <v>1451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SUM(P123:P124)</f>
        <v>0</v>
      </c>
      <c r="Q122" s="178"/>
      <c r="R122" s="179">
        <f>SUM(R123:R124)</f>
        <v>0</v>
      </c>
      <c r="S122" s="178"/>
      <c r="T122" s="180">
        <f>SUM(T123:T124)</f>
        <v>0</v>
      </c>
      <c r="AR122" s="181" t="s">
        <v>182</v>
      </c>
      <c r="AT122" s="182" t="s">
        <v>75</v>
      </c>
      <c r="AU122" s="182" t="s">
        <v>8</v>
      </c>
      <c r="AY122" s="181" t="s">
        <v>145</v>
      </c>
      <c r="BK122" s="183">
        <f>SUM(BK123:BK124)</f>
        <v>0</v>
      </c>
    </row>
    <row r="123" spans="1:65" s="2" customFormat="1" ht="33" customHeight="1">
      <c r="A123" s="34"/>
      <c r="B123" s="35"/>
      <c r="C123" s="186" t="s">
        <v>8</v>
      </c>
      <c r="D123" s="186" t="s">
        <v>148</v>
      </c>
      <c r="E123" s="187" t="s">
        <v>1452</v>
      </c>
      <c r="F123" s="188" t="s">
        <v>1453</v>
      </c>
      <c r="G123" s="189" t="s">
        <v>198</v>
      </c>
      <c r="H123" s="190">
        <v>1</v>
      </c>
      <c r="I123" s="191"/>
      <c r="J123" s="190">
        <f>ROUND(I123*H123,0)</f>
        <v>0</v>
      </c>
      <c r="K123" s="188" t="s">
        <v>1</v>
      </c>
      <c r="L123" s="39"/>
      <c r="M123" s="192" t="s">
        <v>1</v>
      </c>
      <c r="N123" s="193" t="s">
        <v>41</v>
      </c>
      <c r="O123" s="71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6" t="s">
        <v>152</v>
      </c>
      <c r="AT123" s="196" t="s">
        <v>148</v>
      </c>
      <c r="AU123" s="196" t="s">
        <v>85</v>
      </c>
      <c r="AY123" s="17" t="s">
        <v>145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</v>
      </c>
      <c r="BK123" s="197">
        <f>ROUND(I123*H123,0)</f>
        <v>0</v>
      </c>
      <c r="BL123" s="17" t="s">
        <v>152</v>
      </c>
      <c r="BM123" s="196" t="s">
        <v>85</v>
      </c>
    </row>
    <row r="124" spans="1:65" s="2" customFormat="1" ht="19.5">
      <c r="A124" s="34"/>
      <c r="B124" s="35"/>
      <c r="C124" s="36"/>
      <c r="D124" s="198" t="s">
        <v>153</v>
      </c>
      <c r="E124" s="36"/>
      <c r="F124" s="199" t="s">
        <v>1453</v>
      </c>
      <c r="G124" s="36"/>
      <c r="H124" s="36"/>
      <c r="I124" s="200"/>
      <c r="J124" s="36"/>
      <c r="K124" s="36"/>
      <c r="L124" s="39"/>
      <c r="M124" s="201"/>
      <c r="N124" s="202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153</v>
      </c>
      <c r="AU124" s="17" t="s">
        <v>85</v>
      </c>
    </row>
    <row r="125" spans="1:65" s="12" customFormat="1" ht="22.9" customHeight="1">
      <c r="B125" s="170"/>
      <c r="C125" s="171"/>
      <c r="D125" s="172" t="s">
        <v>75</v>
      </c>
      <c r="E125" s="184" t="s">
        <v>1454</v>
      </c>
      <c r="F125" s="184" t="s">
        <v>1455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SUM(P126:P127)</f>
        <v>0</v>
      </c>
      <c r="Q125" s="178"/>
      <c r="R125" s="179">
        <f>SUM(R126:R127)</f>
        <v>0</v>
      </c>
      <c r="S125" s="178"/>
      <c r="T125" s="180">
        <f>SUM(T126:T127)</f>
        <v>0</v>
      </c>
      <c r="AR125" s="181" t="s">
        <v>182</v>
      </c>
      <c r="AT125" s="182" t="s">
        <v>75</v>
      </c>
      <c r="AU125" s="182" t="s">
        <v>8</v>
      </c>
      <c r="AY125" s="181" t="s">
        <v>145</v>
      </c>
      <c r="BK125" s="183">
        <f>SUM(BK126:BK127)</f>
        <v>0</v>
      </c>
    </row>
    <row r="126" spans="1:65" s="2" customFormat="1" ht="16.5" customHeight="1">
      <c r="A126" s="34"/>
      <c r="B126" s="35"/>
      <c r="C126" s="186" t="s">
        <v>146</v>
      </c>
      <c r="D126" s="186" t="s">
        <v>148</v>
      </c>
      <c r="E126" s="187" t="s">
        <v>1456</v>
      </c>
      <c r="F126" s="188" t="s">
        <v>1455</v>
      </c>
      <c r="G126" s="189" t="s">
        <v>198</v>
      </c>
      <c r="H126" s="190">
        <v>1</v>
      </c>
      <c r="I126" s="191"/>
      <c r="J126" s="190">
        <f>ROUND(I126*H126,0)</f>
        <v>0</v>
      </c>
      <c r="K126" s="188" t="s">
        <v>176</v>
      </c>
      <c r="L126" s="39"/>
      <c r="M126" s="192" t="s">
        <v>1</v>
      </c>
      <c r="N126" s="193" t="s">
        <v>41</v>
      </c>
      <c r="O126" s="7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152</v>
      </c>
      <c r="AT126" s="196" t="s">
        <v>148</v>
      </c>
      <c r="AU126" s="196" t="s">
        <v>85</v>
      </c>
      <c r="AY126" s="17" t="s">
        <v>145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</v>
      </c>
      <c r="BK126" s="197">
        <f>ROUND(I126*H126,0)</f>
        <v>0</v>
      </c>
      <c r="BL126" s="17" t="s">
        <v>152</v>
      </c>
      <c r="BM126" s="196" t="s">
        <v>152</v>
      </c>
    </row>
    <row r="127" spans="1:65" s="2" customFormat="1" ht="11.25">
      <c r="A127" s="34"/>
      <c r="B127" s="35"/>
      <c r="C127" s="36"/>
      <c r="D127" s="198" t="s">
        <v>153</v>
      </c>
      <c r="E127" s="36"/>
      <c r="F127" s="199" t="s">
        <v>1455</v>
      </c>
      <c r="G127" s="36"/>
      <c r="H127" s="36"/>
      <c r="I127" s="200"/>
      <c r="J127" s="36"/>
      <c r="K127" s="36"/>
      <c r="L127" s="39"/>
      <c r="M127" s="201"/>
      <c r="N127" s="202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153</v>
      </c>
      <c r="AU127" s="17" t="s">
        <v>85</v>
      </c>
    </row>
    <row r="128" spans="1:65" s="12" customFormat="1" ht="22.9" customHeight="1">
      <c r="B128" s="170"/>
      <c r="C128" s="171"/>
      <c r="D128" s="172" t="s">
        <v>75</v>
      </c>
      <c r="E128" s="184" t="s">
        <v>1457</v>
      </c>
      <c r="F128" s="184" t="s">
        <v>1458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SUM(P129:P130)</f>
        <v>0</v>
      </c>
      <c r="Q128" s="178"/>
      <c r="R128" s="179">
        <f>SUM(R129:R130)</f>
        <v>0</v>
      </c>
      <c r="S128" s="178"/>
      <c r="T128" s="180">
        <f>SUM(T129:T130)</f>
        <v>0</v>
      </c>
      <c r="AR128" s="181" t="s">
        <v>182</v>
      </c>
      <c r="AT128" s="182" t="s">
        <v>75</v>
      </c>
      <c r="AU128" s="182" t="s">
        <v>8</v>
      </c>
      <c r="AY128" s="181" t="s">
        <v>145</v>
      </c>
      <c r="BK128" s="183">
        <f>SUM(BK129:BK130)</f>
        <v>0</v>
      </c>
    </row>
    <row r="129" spans="1:65" s="2" customFormat="1" ht="24.2" customHeight="1">
      <c r="A129" s="34"/>
      <c r="B129" s="35"/>
      <c r="C129" s="186" t="s">
        <v>152</v>
      </c>
      <c r="D129" s="186" t="s">
        <v>148</v>
      </c>
      <c r="E129" s="187" t="s">
        <v>1459</v>
      </c>
      <c r="F129" s="188" t="s">
        <v>1460</v>
      </c>
      <c r="G129" s="189" t="s">
        <v>198</v>
      </c>
      <c r="H129" s="190">
        <v>1</v>
      </c>
      <c r="I129" s="191"/>
      <c r="J129" s="190">
        <f>ROUND(I129*H129,0)</f>
        <v>0</v>
      </c>
      <c r="K129" s="188" t="s">
        <v>1</v>
      </c>
      <c r="L129" s="39"/>
      <c r="M129" s="192" t="s">
        <v>1</v>
      </c>
      <c r="N129" s="193" t="s">
        <v>41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152</v>
      </c>
      <c r="AT129" s="196" t="s">
        <v>148</v>
      </c>
      <c r="AU129" s="196" t="s">
        <v>85</v>
      </c>
      <c r="AY129" s="17" t="s">
        <v>145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</v>
      </c>
      <c r="BK129" s="197">
        <f>ROUND(I129*H129,0)</f>
        <v>0</v>
      </c>
      <c r="BL129" s="17" t="s">
        <v>152</v>
      </c>
      <c r="BM129" s="196" t="s">
        <v>160</v>
      </c>
    </row>
    <row r="130" spans="1:65" s="2" customFormat="1" ht="19.5">
      <c r="A130" s="34"/>
      <c r="B130" s="35"/>
      <c r="C130" s="36"/>
      <c r="D130" s="198" t="s">
        <v>153</v>
      </c>
      <c r="E130" s="36"/>
      <c r="F130" s="199" t="s">
        <v>1460</v>
      </c>
      <c r="G130" s="36"/>
      <c r="H130" s="36"/>
      <c r="I130" s="200"/>
      <c r="J130" s="36"/>
      <c r="K130" s="36"/>
      <c r="L130" s="39"/>
      <c r="M130" s="234"/>
      <c r="N130" s="235"/>
      <c r="O130" s="236"/>
      <c r="P130" s="236"/>
      <c r="Q130" s="236"/>
      <c r="R130" s="236"/>
      <c r="S130" s="236"/>
      <c r="T130" s="237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153</v>
      </c>
      <c r="AU130" s="17" t="s">
        <v>85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aLHPHlgesHg7sEkj+zgKc5Gf9/yzx5rJUVgE5E7/yi8ciXY9gVuJSFCXwllWHdL4Deg4MOENFVXjSrirWfFP/w==" saltValue="yDyV1+UK+W5MlmAaydDnGh7VqHElv3YxaQ8guGn07dVbRzTFRVKlSYV/GnxnXwREl0Pwxs+9cmjL+GJXwgLFnw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104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2" t="str">
        <f>'Rekapitulace stavby'!K6</f>
        <v>7920-20 - 7920 - 20 Dubina u Ostravy stavební úpravy bytových domů Dr. Šavrdy, vchod 3021-9 (zadání)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1461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19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11. 10. 2022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27</v>
      </c>
      <c r="E14" s="34"/>
      <c r="F14" s="34"/>
      <c r="G14" s="34"/>
      <c r="H14" s="34"/>
      <c r="I14" s="112" t="s">
        <v>28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29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28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33</v>
      </c>
      <c r="E20" s="34"/>
      <c r="F20" s="34"/>
      <c r="G20" s="34"/>
      <c r="H20" s="34"/>
      <c r="I20" s="112" t="s">
        <v>28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29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28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ROUND((SUM(BE119:BE164)),  2)</f>
        <v>0</v>
      </c>
      <c r="G33" s="34"/>
      <c r="H33" s="34"/>
      <c r="I33" s="124">
        <v>0.21</v>
      </c>
      <c r="J33" s="123">
        <f>ROUND(((SUM(BE119:BE164))*I33),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ROUND((SUM(BF119:BF164)),  2)</f>
        <v>0</v>
      </c>
      <c r="G34" s="34"/>
      <c r="H34" s="34"/>
      <c r="I34" s="124">
        <v>0.15</v>
      </c>
      <c r="J34" s="123">
        <f>ROUND(((SUM(BF119:BF164))*I34),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ROUND((SUM(BG119:BG164)),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ROUND((SUM(BH119:BH164)),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ROUND((SUM(BI119:BI164)),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9" t="str">
        <f>E7</f>
        <v>7920-20 - 7920 - 20 Dubina u Ostravy stavební úpravy bytových domů Dr. Šavrdy, vchod 3021-9 (zadání)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255 - SO 255 Suterén elek...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 t="str">
        <f>IF(J12="","",J12)</f>
        <v>11. 10. 2022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27</v>
      </c>
      <c r="D91" s="36"/>
      <c r="E91" s="36"/>
      <c r="F91" s="27" t="str">
        <f>E15</f>
        <v xml:space="preserve"> </v>
      </c>
      <c r="G91" s="36"/>
      <c r="H91" s="36"/>
      <c r="I91" s="29" t="s">
        <v>33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108</v>
      </c>
      <c r="D94" s="144"/>
      <c r="E94" s="144"/>
      <c r="F94" s="144"/>
      <c r="G94" s="144"/>
      <c r="H94" s="144"/>
      <c r="I94" s="144"/>
      <c r="J94" s="145" t="s">
        <v>109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110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7"/>
      <c r="C97" s="148"/>
      <c r="D97" s="149" t="s">
        <v>118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121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122</v>
      </c>
      <c r="E99" s="156"/>
      <c r="F99" s="156"/>
      <c r="G99" s="156"/>
      <c r="H99" s="156"/>
      <c r="I99" s="156"/>
      <c r="J99" s="157">
        <f>J140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130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6.25" customHeight="1">
      <c r="A109" s="34"/>
      <c r="B109" s="35"/>
      <c r="C109" s="36"/>
      <c r="D109" s="36"/>
      <c r="E109" s="299" t="str">
        <f>E7</f>
        <v>7920-20 - 7920 - 20 Dubina u Ostravy stavební úpravy bytových domů Dr. Šavrdy, vchod 3021-9 (zadání)</v>
      </c>
      <c r="F109" s="300"/>
      <c r="G109" s="300"/>
      <c r="H109" s="300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105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51" t="str">
        <f>E9</f>
        <v>255 - SO 255 Suterén elek...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21</v>
      </c>
      <c r="D113" s="36"/>
      <c r="E113" s="36"/>
      <c r="F113" s="27" t="str">
        <f>F12</f>
        <v xml:space="preserve"> </v>
      </c>
      <c r="G113" s="36"/>
      <c r="H113" s="36"/>
      <c r="I113" s="29" t="s">
        <v>23</v>
      </c>
      <c r="J113" s="66" t="str">
        <f>IF(J12="","",J12)</f>
        <v>11. 10. 2022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E15</f>
        <v xml:space="preserve"> </v>
      </c>
      <c r="G115" s="36"/>
      <c r="H115" s="36"/>
      <c r="I115" s="29" t="s">
        <v>33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34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131</v>
      </c>
      <c r="D118" s="162" t="s">
        <v>61</v>
      </c>
      <c r="E118" s="162" t="s">
        <v>57</v>
      </c>
      <c r="F118" s="162" t="s">
        <v>58</v>
      </c>
      <c r="G118" s="162" t="s">
        <v>132</v>
      </c>
      <c r="H118" s="162" t="s">
        <v>133</v>
      </c>
      <c r="I118" s="162" t="s">
        <v>134</v>
      </c>
      <c r="J118" s="162" t="s">
        <v>109</v>
      </c>
      <c r="K118" s="163" t="s">
        <v>135</v>
      </c>
      <c r="L118" s="164"/>
      <c r="M118" s="75" t="s">
        <v>1</v>
      </c>
      <c r="N118" s="76" t="s">
        <v>40</v>
      </c>
      <c r="O118" s="76" t="s">
        <v>136</v>
      </c>
      <c r="P118" s="76" t="s">
        <v>137</v>
      </c>
      <c r="Q118" s="76" t="s">
        <v>138</v>
      </c>
      <c r="R118" s="76" t="s">
        <v>139</v>
      </c>
      <c r="S118" s="76" t="s">
        <v>140</v>
      </c>
      <c r="T118" s="77" t="s">
        <v>141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142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</f>
        <v>0</v>
      </c>
      <c r="Q119" s="79"/>
      <c r="R119" s="167">
        <f>R120</f>
        <v>0</v>
      </c>
      <c r="S119" s="79"/>
      <c r="T119" s="168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75</v>
      </c>
      <c r="AU119" s="17" t="s">
        <v>111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75</v>
      </c>
      <c r="E120" s="173" t="s">
        <v>470</v>
      </c>
      <c r="F120" s="173" t="s">
        <v>471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P121+P140</f>
        <v>0</v>
      </c>
      <c r="Q120" s="178"/>
      <c r="R120" s="179">
        <f>R121+R140</f>
        <v>0</v>
      </c>
      <c r="S120" s="178"/>
      <c r="T120" s="180">
        <f>T121+T140</f>
        <v>0</v>
      </c>
      <c r="AR120" s="181" t="s">
        <v>85</v>
      </c>
      <c r="AT120" s="182" t="s">
        <v>75</v>
      </c>
      <c r="AU120" s="182" t="s">
        <v>76</v>
      </c>
      <c r="AY120" s="181" t="s">
        <v>145</v>
      </c>
      <c r="BK120" s="183">
        <f>BK121+BK140</f>
        <v>0</v>
      </c>
    </row>
    <row r="121" spans="1:65" s="12" customFormat="1" ht="22.9" customHeight="1">
      <c r="B121" s="170"/>
      <c r="C121" s="171"/>
      <c r="D121" s="172" t="s">
        <v>75</v>
      </c>
      <c r="E121" s="184" t="s">
        <v>528</v>
      </c>
      <c r="F121" s="184" t="s">
        <v>529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SUM(P122:P139)</f>
        <v>0</v>
      </c>
      <c r="Q121" s="178"/>
      <c r="R121" s="179">
        <f>SUM(R122:R139)</f>
        <v>0</v>
      </c>
      <c r="S121" s="178"/>
      <c r="T121" s="180">
        <f>SUM(T122:T139)</f>
        <v>0</v>
      </c>
      <c r="AR121" s="181" t="s">
        <v>8</v>
      </c>
      <c r="AT121" s="182" t="s">
        <v>75</v>
      </c>
      <c r="AU121" s="182" t="s">
        <v>8</v>
      </c>
      <c r="AY121" s="181" t="s">
        <v>145</v>
      </c>
      <c r="BK121" s="183">
        <f>SUM(BK122:BK139)</f>
        <v>0</v>
      </c>
    </row>
    <row r="122" spans="1:65" s="2" customFormat="1" ht="44.25" customHeight="1">
      <c r="A122" s="34"/>
      <c r="B122" s="35"/>
      <c r="C122" s="203" t="s">
        <v>8</v>
      </c>
      <c r="D122" s="203" t="s">
        <v>155</v>
      </c>
      <c r="E122" s="204" t="s">
        <v>1462</v>
      </c>
      <c r="F122" s="205" t="s">
        <v>1463</v>
      </c>
      <c r="G122" s="206" t="s">
        <v>151</v>
      </c>
      <c r="H122" s="207">
        <v>60</v>
      </c>
      <c r="I122" s="208"/>
      <c r="J122" s="207">
        <f>ROUND(I122*H122,0)</f>
        <v>0</v>
      </c>
      <c r="K122" s="205" t="s">
        <v>1</v>
      </c>
      <c r="L122" s="209"/>
      <c r="M122" s="210" t="s">
        <v>1</v>
      </c>
      <c r="N122" s="211" t="s">
        <v>41</v>
      </c>
      <c r="O122" s="71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6" t="s">
        <v>159</v>
      </c>
      <c r="AT122" s="196" t="s">
        <v>155</v>
      </c>
      <c r="AU122" s="196" t="s">
        <v>85</v>
      </c>
      <c r="AY122" s="17" t="s">
        <v>145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</v>
      </c>
      <c r="BK122" s="197">
        <f>ROUND(I122*H122,0)</f>
        <v>0</v>
      </c>
      <c r="BL122" s="17" t="s">
        <v>152</v>
      </c>
      <c r="BM122" s="196" t="s">
        <v>85</v>
      </c>
    </row>
    <row r="123" spans="1:65" s="2" customFormat="1" ht="29.25">
      <c r="A123" s="34"/>
      <c r="B123" s="35"/>
      <c r="C123" s="36"/>
      <c r="D123" s="198" t="s">
        <v>153</v>
      </c>
      <c r="E123" s="36"/>
      <c r="F123" s="199" t="s">
        <v>1463</v>
      </c>
      <c r="G123" s="36"/>
      <c r="H123" s="36"/>
      <c r="I123" s="200"/>
      <c r="J123" s="36"/>
      <c r="K123" s="36"/>
      <c r="L123" s="39"/>
      <c r="M123" s="201"/>
      <c r="N123" s="202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153</v>
      </c>
      <c r="AU123" s="17" t="s">
        <v>85</v>
      </c>
    </row>
    <row r="124" spans="1:65" s="2" customFormat="1" ht="44.25" customHeight="1">
      <c r="A124" s="34"/>
      <c r="B124" s="35"/>
      <c r="C124" s="203" t="s">
        <v>85</v>
      </c>
      <c r="D124" s="203" t="s">
        <v>155</v>
      </c>
      <c r="E124" s="204" t="s">
        <v>1464</v>
      </c>
      <c r="F124" s="205" t="s">
        <v>1465</v>
      </c>
      <c r="G124" s="206" t="s">
        <v>151</v>
      </c>
      <c r="H124" s="207">
        <v>80</v>
      </c>
      <c r="I124" s="208"/>
      <c r="J124" s="207">
        <f>ROUND(I124*H124,0)</f>
        <v>0</v>
      </c>
      <c r="K124" s="205" t="s">
        <v>1</v>
      </c>
      <c r="L124" s="209"/>
      <c r="M124" s="210" t="s">
        <v>1</v>
      </c>
      <c r="N124" s="211" t="s">
        <v>41</v>
      </c>
      <c r="O124" s="71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6" t="s">
        <v>159</v>
      </c>
      <c r="AT124" s="196" t="s">
        <v>155</v>
      </c>
      <c r="AU124" s="196" t="s">
        <v>85</v>
      </c>
      <c r="AY124" s="17" t="s">
        <v>145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</v>
      </c>
      <c r="BK124" s="197">
        <f>ROUND(I124*H124,0)</f>
        <v>0</v>
      </c>
      <c r="BL124" s="17" t="s">
        <v>152</v>
      </c>
      <c r="BM124" s="196" t="s">
        <v>152</v>
      </c>
    </row>
    <row r="125" spans="1:65" s="2" customFormat="1" ht="29.25">
      <c r="A125" s="34"/>
      <c r="B125" s="35"/>
      <c r="C125" s="36"/>
      <c r="D125" s="198" t="s">
        <v>153</v>
      </c>
      <c r="E125" s="36"/>
      <c r="F125" s="199" t="s">
        <v>1465</v>
      </c>
      <c r="G125" s="36"/>
      <c r="H125" s="36"/>
      <c r="I125" s="200"/>
      <c r="J125" s="36"/>
      <c r="K125" s="36"/>
      <c r="L125" s="39"/>
      <c r="M125" s="201"/>
      <c r="N125" s="202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153</v>
      </c>
      <c r="AU125" s="17" t="s">
        <v>85</v>
      </c>
    </row>
    <row r="126" spans="1:65" s="2" customFormat="1" ht="21.75" customHeight="1">
      <c r="A126" s="34"/>
      <c r="B126" s="35"/>
      <c r="C126" s="203" t="s">
        <v>146</v>
      </c>
      <c r="D126" s="203" t="s">
        <v>155</v>
      </c>
      <c r="E126" s="204" t="s">
        <v>1466</v>
      </c>
      <c r="F126" s="205" t="s">
        <v>1467</v>
      </c>
      <c r="G126" s="206" t="s">
        <v>151</v>
      </c>
      <c r="H126" s="207">
        <v>90</v>
      </c>
      <c r="I126" s="208"/>
      <c r="J126" s="207">
        <f>ROUND(I126*H126,0)</f>
        <v>0</v>
      </c>
      <c r="K126" s="205" t="s">
        <v>1</v>
      </c>
      <c r="L126" s="209"/>
      <c r="M126" s="210" t="s">
        <v>1</v>
      </c>
      <c r="N126" s="211" t="s">
        <v>41</v>
      </c>
      <c r="O126" s="7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159</v>
      </c>
      <c r="AT126" s="196" t="s">
        <v>155</v>
      </c>
      <c r="AU126" s="196" t="s">
        <v>85</v>
      </c>
      <c r="AY126" s="17" t="s">
        <v>145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</v>
      </c>
      <c r="BK126" s="197">
        <f>ROUND(I126*H126,0)</f>
        <v>0</v>
      </c>
      <c r="BL126" s="17" t="s">
        <v>152</v>
      </c>
      <c r="BM126" s="196" t="s">
        <v>160</v>
      </c>
    </row>
    <row r="127" spans="1:65" s="2" customFormat="1" ht="11.25">
      <c r="A127" s="34"/>
      <c r="B127" s="35"/>
      <c r="C127" s="36"/>
      <c r="D127" s="198" t="s">
        <v>153</v>
      </c>
      <c r="E127" s="36"/>
      <c r="F127" s="199" t="s">
        <v>1467</v>
      </c>
      <c r="G127" s="36"/>
      <c r="H127" s="36"/>
      <c r="I127" s="200"/>
      <c r="J127" s="36"/>
      <c r="K127" s="36"/>
      <c r="L127" s="39"/>
      <c r="M127" s="201"/>
      <c r="N127" s="202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153</v>
      </c>
      <c r="AU127" s="17" t="s">
        <v>85</v>
      </c>
    </row>
    <row r="128" spans="1:65" s="2" customFormat="1" ht="24.2" customHeight="1">
      <c r="A128" s="34"/>
      <c r="B128" s="35"/>
      <c r="C128" s="203" t="s">
        <v>152</v>
      </c>
      <c r="D128" s="203" t="s">
        <v>155</v>
      </c>
      <c r="E128" s="204" t="s">
        <v>1468</v>
      </c>
      <c r="F128" s="205" t="s">
        <v>1469</v>
      </c>
      <c r="G128" s="206" t="s">
        <v>286</v>
      </c>
      <c r="H128" s="207">
        <v>10</v>
      </c>
      <c r="I128" s="208"/>
      <c r="J128" s="207">
        <f>ROUND(I128*H128,0)</f>
        <v>0</v>
      </c>
      <c r="K128" s="205" t="s">
        <v>1</v>
      </c>
      <c r="L128" s="209"/>
      <c r="M128" s="210" t="s">
        <v>1</v>
      </c>
      <c r="N128" s="211" t="s">
        <v>41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159</v>
      </c>
      <c r="AT128" s="196" t="s">
        <v>155</v>
      </c>
      <c r="AU128" s="196" t="s">
        <v>85</v>
      </c>
      <c r="AY128" s="17" t="s">
        <v>145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</v>
      </c>
      <c r="BK128" s="197">
        <f>ROUND(I128*H128,0)</f>
        <v>0</v>
      </c>
      <c r="BL128" s="17" t="s">
        <v>152</v>
      </c>
      <c r="BM128" s="196" t="s">
        <v>159</v>
      </c>
    </row>
    <row r="129" spans="1:65" s="2" customFormat="1" ht="11.25">
      <c r="A129" s="34"/>
      <c r="B129" s="35"/>
      <c r="C129" s="36"/>
      <c r="D129" s="198" t="s">
        <v>153</v>
      </c>
      <c r="E129" s="36"/>
      <c r="F129" s="199" t="s">
        <v>1469</v>
      </c>
      <c r="G129" s="36"/>
      <c r="H129" s="36"/>
      <c r="I129" s="200"/>
      <c r="J129" s="36"/>
      <c r="K129" s="36"/>
      <c r="L129" s="39"/>
      <c r="M129" s="201"/>
      <c r="N129" s="202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153</v>
      </c>
      <c r="AU129" s="17" t="s">
        <v>85</v>
      </c>
    </row>
    <row r="130" spans="1:65" s="2" customFormat="1" ht="55.5" customHeight="1">
      <c r="A130" s="34"/>
      <c r="B130" s="35"/>
      <c r="C130" s="203" t="s">
        <v>182</v>
      </c>
      <c r="D130" s="203" t="s">
        <v>155</v>
      </c>
      <c r="E130" s="204" t="s">
        <v>1470</v>
      </c>
      <c r="F130" s="205" t="s">
        <v>1471</v>
      </c>
      <c r="G130" s="206" t="s">
        <v>286</v>
      </c>
      <c r="H130" s="207">
        <v>1</v>
      </c>
      <c r="I130" s="208"/>
      <c r="J130" s="207">
        <f>ROUND(I130*H130,0)</f>
        <v>0</v>
      </c>
      <c r="K130" s="205" t="s">
        <v>1</v>
      </c>
      <c r="L130" s="209"/>
      <c r="M130" s="210" t="s">
        <v>1</v>
      </c>
      <c r="N130" s="211" t="s">
        <v>41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159</v>
      </c>
      <c r="AT130" s="196" t="s">
        <v>155</v>
      </c>
      <c r="AU130" s="196" t="s">
        <v>85</v>
      </c>
      <c r="AY130" s="17" t="s">
        <v>145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</v>
      </c>
      <c r="BK130" s="197">
        <f>ROUND(I130*H130,0)</f>
        <v>0</v>
      </c>
      <c r="BL130" s="17" t="s">
        <v>152</v>
      </c>
      <c r="BM130" s="196" t="s">
        <v>25</v>
      </c>
    </row>
    <row r="131" spans="1:65" s="2" customFormat="1" ht="39">
      <c r="A131" s="34"/>
      <c r="B131" s="35"/>
      <c r="C131" s="36"/>
      <c r="D131" s="198" t="s">
        <v>153</v>
      </c>
      <c r="E131" s="36"/>
      <c r="F131" s="199" t="s">
        <v>1471</v>
      </c>
      <c r="G131" s="36"/>
      <c r="H131" s="36"/>
      <c r="I131" s="200"/>
      <c r="J131" s="36"/>
      <c r="K131" s="36"/>
      <c r="L131" s="39"/>
      <c r="M131" s="201"/>
      <c r="N131" s="202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85</v>
      </c>
    </row>
    <row r="132" spans="1:65" s="2" customFormat="1" ht="16.5" customHeight="1">
      <c r="A132" s="34"/>
      <c r="B132" s="35"/>
      <c r="C132" s="203" t="s">
        <v>160</v>
      </c>
      <c r="D132" s="203" t="s">
        <v>155</v>
      </c>
      <c r="E132" s="204" t="s">
        <v>1472</v>
      </c>
      <c r="F132" s="205" t="s">
        <v>1473</v>
      </c>
      <c r="G132" s="206" t="s">
        <v>286</v>
      </c>
      <c r="H132" s="207">
        <v>40</v>
      </c>
      <c r="I132" s="208"/>
      <c r="J132" s="207">
        <f>ROUND(I132*H132,0)</f>
        <v>0</v>
      </c>
      <c r="K132" s="205" t="s">
        <v>1</v>
      </c>
      <c r="L132" s="209"/>
      <c r="M132" s="210" t="s">
        <v>1</v>
      </c>
      <c r="N132" s="211" t="s">
        <v>41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159</v>
      </c>
      <c r="AT132" s="196" t="s">
        <v>155</v>
      </c>
      <c r="AU132" s="196" t="s">
        <v>85</v>
      </c>
      <c r="AY132" s="17" t="s">
        <v>145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</v>
      </c>
      <c r="BK132" s="197">
        <f>ROUND(I132*H132,0)</f>
        <v>0</v>
      </c>
      <c r="BL132" s="17" t="s">
        <v>152</v>
      </c>
      <c r="BM132" s="196" t="s">
        <v>180</v>
      </c>
    </row>
    <row r="133" spans="1:65" s="2" customFormat="1" ht="11.25">
      <c r="A133" s="34"/>
      <c r="B133" s="35"/>
      <c r="C133" s="36"/>
      <c r="D133" s="198" t="s">
        <v>153</v>
      </c>
      <c r="E133" s="36"/>
      <c r="F133" s="199" t="s">
        <v>1473</v>
      </c>
      <c r="G133" s="36"/>
      <c r="H133" s="36"/>
      <c r="I133" s="200"/>
      <c r="J133" s="36"/>
      <c r="K133" s="36"/>
      <c r="L133" s="39"/>
      <c r="M133" s="201"/>
      <c r="N133" s="202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85</v>
      </c>
    </row>
    <row r="134" spans="1:65" s="2" customFormat="1" ht="16.5" customHeight="1">
      <c r="A134" s="34"/>
      <c r="B134" s="35"/>
      <c r="C134" s="203" t="s">
        <v>191</v>
      </c>
      <c r="D134" s="203" t="s">
        <v>155</v>
      </c>
      <c r="E134" s="204" t="s">
        <v>1474</v>
      </c>
      <c r="F134" s="205" t="s">
        <v>1475</v>
      </c>
      <c r="G134" s="206" t="s">
        <v>286</v>
      </c>
      <c r="H134" s="207">
        <v>180</v>
      </c>
      <c r="I134" s="208"/>
      <c r="J134" s="207">
        <f>ROUND(I134*H134,0)</f>
        <v>0</v>
      </c>
      <c r="K134" s="205" t="s">
        <v>1</v>
      </c>
      <c r="L134" s="209"/>
      <c r="M134" s="210" t="s">
        <v>1</v>
      </c>
      <c r="N134" s="211" t="s">
        <v>41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159</v>
      </c>
      <c r="AT134" s="196" t="s">
        <v>155</v>
      </c>
      <c r="AU134" s="196" t="s">
        <v>85</v>
      </c>
      <c r="AY134" s="17" t="s">
        <v>145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</v>
      </c>
      <c r="BK134" s="197">
        <f>ROUND(I134*H134,0)</f>
        <v>0</v>
      </c>
      <c r="BL134" s="17" t="s">
        <v>152</v>
      </c>
      <c r="BM134" s="196" t="s">
        <v>185</v>
      </c>
    </row>
    <row r="135" spans="1:65" s="2" customFormat="1" ht="11.25">
      <c r="A135" s="34"/>
      <c r="B135" s="35"/>
      <c r="C135" s="36"/>
      <c r="D135" s="198" t="s">
        <v>153</v>
      </c>
      <c r="E135" s="36"/>
      <c r="F135" s="199" t="s">
        <v>1475</v>
      </c>
      <c r="G135" s="36"/>
      <c r="H135" s="36"/>
      <c r="I135" s="200"/>
      <c r="J135" s="36"/>
      <c r="K135" s="36"/>
      <c r="L135" s="39"/>
      <c r="M135" s="201"/>
      <c r="N135" s="202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153</v>
      </c>
      <c r="AU135" s="17" t="s">
        <v>85</v>
      </c>
    </row>
    <row r="136" spans="1:65" s="2" customFormat="1" ht="16.5" customHeight="1">
      <c r="A136" s="34"/>
      <c r="B136" s="35"/>
      <c r="C136" s="203" t="s">
        <v>159</v>
      </c>
      <c r="D136" s="203" t="s">
        <v>155</v>
      </c>
      <c r="E136" s="204" t="s">
        <v>1476</v>
      </c>
      <c r="F136" s="205" t="s">
        <v>1477</v>
      </c>
      <c r="G136" s="206" t="s">
        <v>165</v>
      </c>
      <c r="H136" s="207">
        <v>0.2</v>
      </c>
      <c r="I136" s="208"/>
      <c r="J136" s="207">
        <f>ROUND(I136*H136,0)</f>
        <v>0</v>
      </c>
      <c r="K136" s="205" t="s">
        <v>1</v>
      </c>
      <c r="L136" s="209"/>
      <c r="M136" s="210" t="s">
        <v>1</v>
      </c>
      <c r="N136" s="211" t="s">
        <v>41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159</v>
      </c>
      <c r="AT136" s="196" t="s">
        <v>155</v>
      </c>
      <c r="AU136" s="196" t="s">
        <v>85</v>
      </c>
      <c r="AY136" s="17" t="s">
        <v>145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</v>
      </c>
      <c r="BK136" s="197">
        <f>ROUND(I136*H136,0)</f>
        <v>0</v>
      </c>
      <c r="BL136" s="17" t="s">
        <v>152</v>
      </c>
      <c r="BM136" s="196" t="s">
        <v>190</v>
      </c>
    </row>
    <row r="137" spans="1:65" s="2" customFormat="1" ht="11.25">
      <c r="A137" s="34"/>
      <c r="B137" s="35"/>
      <c r="C137" s="36"/>
      <c r="D137" s="198" t="s">
        <v>153</v>
      </c>
      <c r="E137" s="36"/>
      <c r="F137" s="199" t="s">
        <v>1477</v>
      </c>
      <c r="G137" s="36"/>
      <c r="H137" s="36"/>
      <c r="I137" s="200"/>
      <c r="J137" s="36"/>
      <c r="K137" s="36"/>
      <c r="L137" s="39"/>
      <c r="M137" s="201"/>
      <c r="N137" s="202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153</v>
      </c>
      <c r="AU137" s="17" t="s">
        <v>85</v>
      </c>
    </row>
    <row r="138" spans="1:65" s="2" customFormat="1" ht="16.5" customHeight="1">
      <c r="A138" s="34"/>
      <c r="B138" s="35"/>
      <c r="C138" s="203" t="s">
        <v>201</v>
      </c>
      <c r="D138" s="203" t="s">
        <v>155</v>
      </c>
      <c r="E138" s="204" t="s">
        <v>1478</v>
      </c>
      <c r="F138" s="205" t="s">
        <v>1479</v>
      </c>
      <c r="G138" s="206" t="s">
        <v>286</v>
      </c>
      <c r="H138" s="207">
        <v>3</v>
      </c>
      <c r="I138" s="208"/>
      <c r="J138" s="207">
        <f>ROUND(I138*H138,0)</f>
        <v>0</v>
      </c>
      <c r="K138" s="205" t="s">
        <v>1</v>
      </c>
      <c r="L138" s="209"/>
      <c r="M138" s="210" t="s">
        <v>1</v>
      </c>
      <c r="N138" s="211" t="s">
        <v>41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159</v>
      </c>
      <c r="AT138" s="196" t="s">
        <v>155</v>
      </c>
      <c r="AU138" s="196" t="s">
        <v>85</v>
      </c>
      <c r="AY138" s="17" t="s">
        <v>145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</v>
      </c>
      <c r="BK138" s="197">
        <f>ROUND(I138*H138,0)</f>
        <v>0</v>
      </c>
      <c r="BL138" s="17" t="s">
        <v>152</v>
      </c>
      <c r="BM138" s="196" t="s">
        <v>194</v>
      </c>
    </row>
    <row r="139" spans="1:65" s="2" customFormat="1" ht="11.25">
      <c r="A139" s="34"/>
      <c r="B139" s="35"/>
      <c r="C139" s="36"/>
      <c r="D139" s="198" t="s">
        <v>153</v>
      </c>
      <c r="E139" s="36"/>
      <c r="F139" s="199" t="s">
        <v>1479</v>
      </c>
      <c r="G139" s="36"/>
      <c r="H139" s="36"/>
      <c r="I139" s="200"/>
      <c r="J139" s="36"/>
      <c r="K139" s="36"/>
      <c r="L139" s="39"/>
      <c r="M139" s="201"/>
      <c r="N139" s="202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153</v>
      </c>
      <c r="AU139" s="17" t="s">
        <v>85</v>
      </c>
    </row>
    <row r="140" spans="1:65" s="12" customFormat="1" ht="22.9" customHeight="1">
      <c r="B140" s="170"/>
      <c r="C140" s="171"/>
      <c r="D140" s="172" t="s">
        <v>75</v>
      </c>
      <c r="E140" s="184" t="s">
        <v>634</v>
      </c>
      <c r="F140" s="184" t="s">
        <v>635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SUM(P141:P164)</f>
        <v>0</v>
      </c>
      <c r="Q140" s="178"/>
      <c r="R140" s="179">
        <f>SUM(R141:R164)</f>
        <v>0</v>
      </c>
      <c r="S140" s="178"/>
      <c r="T140" s="180">
        <f>SUM(T141:T164)</f>
        <v>0</v>
      </c>
      <c r="AR140" s="181" t="s">
        <v>8</v>
      </c>
      <c r="AT140" s="182" t="s">
        <v>75</v>
      </c>
      <c r="AU140" s="182" t="s">
        <v>8</v>
      </c>
      <c r="AY140" s="181" t="s">
        <v>145</v>
      </c>
      <c r="BK140" s="183">
        <f>SUM(BK141:BK164)</f>
        <v>0</v>
      </c>
    </row>
    <row r="141" spans="1:65" s="2" customFormat="1" ht="37.9" customHeight="1">
      <c r="A141" s="34"/>
      <c r="B141" s="35"/>
      <c r="C141" s="186" t="s">
        <v>25</v>
      </c>
      <c r="D141" s="186" t="s">
        <v>148</v>
      </c>
      <c r="E141" s="187" t="s">
        <v>1240</v>
      </c>
      <c r="F141" s="188" t="s">
        <v>1241</v>
      </c>
      <c r="G141" s="189" t="s">
        <v>286</v>
      </c>
      <c r="H141" s="190">
        <v>180</v>
      </c>
      <c r="I141" s="191"/>
      <c r="J141" s="190">
        <f>ROUND(I141*H141,0)</f>
        <v>0</v>
      </c>
      <c r="K141" s="188" t="s">
        <v>1</v>
      </c>
      <c r="L141" s="39"/>
      <c r="M141" s="192" t="s">
        <v>1</v>
      </c>
      <c r="N141" s="193" t="s">
        <v>41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152</v>
      </c>
      <c r="AT141" s="196" t="s">
        <v>148</v>
      </c>
      <c r="AU141" s="196" t="s">
        <v>85</v>
      </c>
      <c r="AY141" s="17" t="s">
        <v>145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</v>
      </c>
      <c r="BK141" s="197">
        <f>ROUND(I141*H141,0)</f>
        <v>0</v>
      </c>
      <c r="BL141" s="17" t="s">
        <v>152</v>
      </c>
      <c r="BM141" s="196" t="s">
        <v>199</v>
      </c>
    </row>
    <row r="142" spans="1:65" s="2" customFormat="1" ht="29.25">
      <c r="A142" s="34"/>
      <c r="B142" s="35"/>
      <c r="C142" s="36"/>
      <c r="D142" s="198" t="s">
        <v>153</v>
      </c>
      <c r="E142" s="36"/>
      <c r="F142" s="199" t="s">
        <v>1242</v>
      </c>
      <c r="G142" s="36"/>
      <c r="H142" s="36"/>
      <c r="I142" s="200"/>
      <c r="J142" s="36"/>
      <c r="K142" s="36"/>
      <c r="L142" s="39"/>
      <c r="M142" s="201"/>
      <c r="N142" s="202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153</v>
      </c>
      <c r="AU142" s="17" t="s">
        <v>85</v>
      </c>
    </row>
    <row r="143" spans="1:65" s="2" customFormat="1" ht="37.9" customHeight="1">
      <c r="A143" s="34"/>
      <c r="B143" s="35"/>
      <c r="C143" s="186" t="s">
        <v>210</v>
      </c>
      <c r="D143" s="186" t="s">
        <v>148</v>
      </c>
      <c r="E143" s="187" t="s">
        <v>1228</v>
      </c>
      <c r="F143" s="188" t="s">
        <v>1229</v>
      </c>
      <c r="G143" s="189" t="s">
        <v>151</v>
      </c>
      <c r="H143" s="190">
        <v>90</v>
      </c>
      <c r="I143" s="191"/>
      <c r="J143" s="190">
        <f>ROUND(I143*H143,0)</f>
        <v>0</v>
      </c>
      <c r="K143" s="188" t="s">
        <v>1</v>
      </c>
      <c r="L143" s="39"/>
      <c r="M143" s="192" t="s">
        <v>1</v>
      </c>
      <c r="N143" s="193" t="s">
        <v>41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152</v>
      </c>
      <c r="AT143" s="196" t="s">
        <v>148</v>
      </c>
      <c r="AU143" s="196" t="s">
        <v>85</v>
      </c>
      <c r="AY143" s="17" t="s">
        <v>145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</v>
      </c>
      <c r="BK143" s="197">
        <f>ROUND(I143*H143,0)</f>
        <v>0</v>
      </c>
      <c r="BL143" s="17" t="s">
        <v>152</v>
      </c>
      <c r="BM143" s="196" t="s">
        <v>204</v>
      </c>
    </row>
    <row r="144" spans="1:65" s="2" customFormat="1" ht="19.5">
      <c r="A144" s="34"/>
      <c r="B144" s="35"/>
      <c r="C144" s="36"/>
      <c r="D144" s="198" t="s">
        <v>153</v>
      </c>
      <c r="E144" s="36"/>
      <c r="F144" s="199" t="s">
        <v>1229</v>
      </c>
      <c r="G144" s="36"/>
      <c r="H144" s="36"/>
      <c r="I144" s="200"/>
      <c r="J144" s="36"/>
      <c r="K144" s="36"/>
      <c r="L144" s="39"/>
      <c r="M144" s="201"/>
      <c r="N144" s="202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153</v>
      </c>
      <c r="AU144" s="17" t="s">
        <v>85</v>
      </c>
    </row>
    <row r="145" spans="1:65" s="2" customFormat="1" ht="37.9" customHeight="1">
      <c r="A145" s="34"/>
      <c r="B145" s="35"/>
      <c r="C145" s="186" t="s">
        <v>180</v>
      </c>
      <c r="D145" s="186" t="s">
        <v>148</v>
      </c>
      <c r="E145" s="187" t="s">
        <v>1228</v>
      </c>
      <c r="F145" s="188" t="s">
        <v>1229</v>
      </c>
      <c r="G145" s="189" t="s">
        <v>151</v>
      </c>
      <c r="H145" s="190">
        <v>90</v>
      </c>
      <c r="I145" s="191"/>
      <c r="J145" s="190">
        <f>ROUND(I145*H145,0)</f>
        <v>0</v>
      </c>
      <c r="K145" s="188" t="s">
        <v>1</v>
      </c>
      <c r="L145" s="39"/>
      <c r="M145" s="192" t="s">
        <v>1</v>
      </c>
      <c r="N145" s="193" t="s">
        <v>41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152</v>
      </c>
      <c r="AT145" s="196" t="s">
        <v>148</v>
      </c>
      <c r="AU145" s="196" t="s">
        <v>85</v>
      </c>
      <c r="AY145" s="17" t="s">
        <v>145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</v>
      </c>
      <c r="BK145" s="197">
        <f>ROUND(I145*H145,0)</f>
        <v>0</v>
      </c>
      <c r="BL145" s="17" t="s">
        <v>152</v>
      </c>
      <c r="BM145" s="196" t="s">
        <v>209</v>
      </c>
    </row>
    <row r="146" spans="1:65" s="2" customFormat="1" ht="19.5">
      <c r="A146" s="34"/>
      <c r="B146" s="35"/>
      <c r="C146" s="36"/>
      <c r="D146" s="198" t="s">
        <v>153</v>
      </c>
      <c r="E146" s="36"/>
      <c r="F146" s="199" t="s">
        <v>1229</v>
      </c>
      <c r="G146" s="36"/>
      <c r="H146" s="36"/>
      <c r="I146" s="200"/>
      <c r="J146" s="36"/>
      <c r="K146" s="36"/>
      <c r="L146" s="39"/>
      <c r="M146" s="201"/>
      <c r="N146" s="202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153</v>
      </c>
      <c r="AU146" s="17" t="s">
        <v>85</v>
      </c>
    </row>
    <row r="147" spans="1:65" s="2" customFormat="1" ht="37.9" customHeight="1">
      <c r="A147" s="34"/>
      <c r="B147" s="35"/>
      <c r="C147" s="186" t="s">
        <v>219</v>
      </c>
      <c r="D147" s="186" t="s">
        <v>148</v>
      </c>
      <c r="E147" s="187" t="s">
        <v>1231</v>
      </c>
      <c r="F147" s="188" t="s">
        <v>1232</v>
      </c>
      <c r="G147" s="189" t="s">
        <v>286</v>
      </c>
      <c r="H147" s="190">
        <v>10</v>
      </c>
      <c r="I147" s="191"/>
      <c r="J147" s="190">
        <f>ROUND(I147*H147,0)</f>
        <v>0</v>
      </c>
      <c r="K147" s="188" t="s">
        <v>1</v>
      </c>
      <c r="L147" s="39"/>
      <c r="M147" s="192" t="s">
        <v>1</v>
      </c>
      <c r="N147" s="193" t="s">
        <v>41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152</v>
      </c>
      <c r="AT147" s="196" t="s">
        <v>148</v>
      </c>
      <c r="AU147" s="196" t="s">
        <v>85</v>
      </c>
      <c r="AY147" s="17" t="s">
        <v>145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</v>
      </c>
      <c r="BK147" s="197">
        <f>ROUND(I147*H147,0)</f>
        <v>0</v>
      </c>
      <c r="BL147" s="17" t="s">
        <v>152</v>
      </c>
      <c r="BM147" s="196" t="s">
        <v>213</v>
      </c>
    </row>
    <row r="148" spans="1:65" s="2" customFormat="1" ht="29.25">
      <c r="A148" s="34"/>
      <c r="B148" s="35"/>
      <c r="C148" s="36"/>
      <c r="D148" s="198" t="s">
        <v>153</v>
      </c>
      <c r="E148" s="36"/>
      <c r="F148" s="199" t="s">
        <v>1233</v>
      </c>
      <c r="G148" s="36"/>
      <c r="H148" s="36"/>
      <c r="I148" s="200"/>
      <c r="J148" s="36"/>
      <c r="K148" s="36"/>
      <c r="L148" s="39"/>
      <c r="M148" s="201"/>
      <c r="N148" s="202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153</v>
      </c>
      <c r="AU148" s="17" t="s">
        <v>85</v>
      </c>
    </row>
    <row r="149" spans="1:65" s="2" customFormat="1" ht="49.15" customHeight="1">
      <c r="A149" s="34"/>
      <c r="B149" s="35"/>
      <c r="C149" s="186" t="s">
        <v>185</v>
      </c>
      <c r="D149" s="186" t="s">
        <v>148</v>
      </c>
      <c r="E149" s="187" t="s">
        <v>1226</v>
      </c>
      <c r="F149" s="188" t="s">
        <v>1227</v>
      </c>
      <c r="G149" s="189" t="s">
        <v>151</v>
      </c>
      <c r="H149" s="190">
        <v>140</v>
      </c>
      <c r="I149" s="191"/>
      <c r="J149" s="190">
        <f>ROUND(I149*H149,0)</f>
        <v>0</v>
      </c>
      <c r="K149" s="188" t="s">
        <v>1</v>
      </c>
      <c r="L149" s="39"/>
      <c r="M149" s="192" t="s">
        <v>1</v>
      </c>
      <c r="N149" s="193" t="s">
        <v>41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152</v>
      </c>
      <c r="AT149" s="196" t="s">
        <v>148</v>
      </c>
      <c r="AU149" s="196" t="s">
        <v>85</v>
      </c>
      <c r="AY149" s="17" t="s">
        <v>145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</v>
      </c>
      <c r="BK149" s="197">
        <f>ROUND(I149*H149,0)</f>
        <v>0</v>
      </c>
      <c r="BL149" s="17" t="s">
        <v>152</v>
      </c>
      <c r="BM149" s="196" t="s">
        <v>217</v>
      </c>
    </row>
    <row r="150" spans="1:65" s="2" customFormat="1" ht="29.25">
      <c r="A150" s="34"/>
      <c r="B150" s="35"/>
      <c r="C150" s="36"/>
      <c r="D150" s="198" t="s">
        <v>153</v>
      </c>
      <c r="E150" s="36"/>
      <c r="F150" s="199" t="s">
        <v>1227</v>
      </c>
      <c r="G150" s="36"/>
      <c r="H150" s="36"/>
      <c r="I150" s="200"/>
      <c r="J150" s="36"/>
      <c r="K150" s="36"/>
      <c r="L150" s="39"/>
      <c r="M150" s="201"/>
      <c r="N150" s="202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153</v>
      </c>
      <c r="AU150" s="17" t="s">
        <v>85</v>
      </c>
    </row>
    <row r="151" spans="1:65" s="2" customFormat="1" ht="16.5" customHeight="1">
      <c r="A151" s="34"/>
      <c r="B151" s="35"/>
      <c r="C151" s="186" t="s">
        <v>9</v>
      </c>
      <c r="D151" s="186" t="s">
        <v>148</v>
      </c>
      <c r="E151" s="187" t="s">
        <v>880</v>
      </c>
      <c r="F151" s="188" t="s">
        <v>1230</v>
      </c>
      <c r="G151" s="189" t="s">
        <v>649</v>
      </c>
      <c r="H151" s="190">
        <v>4</v>
      </c>
      <c r="I151" s="191"/>
      <c r="J151" s="190">
        <f>ROUND(I151*H151,0)</f>
        <v>0</v>
      </c>
      <c r="K151" s="188" t="s">
        <v>1</v>
      </c>
      <c r="L151" s="39"/>
      <c r="M151" s="192" t="s">
        <v>1</v>
      </c>
      <c r="N151" s="193" t="s">
        <v>41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152</v>
      </c>
      <c r="AT151" s="196" t="s">
        <v>148</v>
      </c>
      <c r="AU151" s="196" t="s">
        <v>85</v>
      </c>
      <c r="AY151" s="17" t="s">
        <v>145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</v>
      </c>
      <c r="BK151" s="197">
        <f>ROUND(I151*H151,0)</f>
        <v>0</v>
      </c>
      <c r="BL151" s="17" t="s">
        <v>152</v>
      </c>
      <c r="BM151" s="196" t="s">
        <v>222</v>
      </c>
    </row>
    <row r="152" spans="1:65" s="2" customFormat="1" ht="11.25">
      <c r="A152" s="34"/>
      <c r="B152" s="35"/>
      <c r="C152" s="36"/>
      <c r="D152" s="198" t="s">
        <v>153</v>
      </c>
      <c r="E152" s="36"/>
      <c r="F152" s="199" t="s">
        <v>1230</v>
      </c>
      <c r="G152" s="36"/>
      <c r="H152" s="36"/>
      <c r="I152" s="200"/>
      <c r="J152" s="36"/>
      <c r="K152" s="36"/>
      <c r="L152" s="39"/>
      <c r="M152" s="201"/>
      <c r="N152" s="202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153</v>
      </c>
      <c r="AU152" s="17" t="s">
        <v>85</v>
      </c>
    </row>
    <row r="153" spans="1:65" s="2" customFormat="1" ht="55.5" customHeight="1">
      <c r="A153" s="34"/>
      <c r="B153" s="35"/>
      <c r="C153" s="186" t="s">
        <v>190</v>
      </c>
      <c r="D153" s="186" t="s">
        <v>148</v>
      </c>
      <c r="E153" s="187" t="s">
        <v>1234</v>
      </c>
      <c r="F153" s="188" t="s">
        <v>1235</v>
      </c>
      <c r="G153" s="189" t="s">
        <v>649</v>
      </c>
      <c r="H153" s="190">
        <v>3</v>
      </c>
      <c r="I153" s="191"/>
      <c r="J153" s="190">
        <f>ROUND(I153*H153,0)</f>
        <v>0</v>
      </c>
      <c r="K153" s="188" t="s">
        <v>1</v>
      </c>
      <c r="L153" s="39"/>
      <c r="M153" s="192" t="s">
        <v>1</v>
      </c>
      <c r="N153" s="193" t="s">
        <v>41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152</v>
      </c>
      <c r="AT153" s="196" t="s">
        <v>148</v>
      </c>
      <c r="AU153" s="196" t="s">
        <v>85</v>
      </c>
      <c r="AY153" s="17" t="s">
        <v>145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</v>
      </c>
      <c r="BK153" s="197">
        <f>ROUND(I153*H153,0)</f>
        <v>0</v>
      </c>
      <c r="BL153" s="17" t="s">
        <v>152</v>
      </c>
      <c r="BM153" s="196" t="s">
        <v>227</v>
      </c>
    </row>
    <row r="154" spans="1:65" s="2" customFormat="1" ht="39">
      <c r="A154" s="34"/>
      <c r="B154" s="35"/>
      <c r="C154" s="36"/>
      <c r="D154" s="198" t="s">
        <v>153</v>
      </c>
      <c r="E154" s="36"/>
      <c r="F154" s="199" t="s">
        <v>1236</v>
      </c>
      <c r="G154" s="36"/>
      <c r="H154" s="36"/>
      <c r="I154" s="200"/>
      <c r="J154" s="36"/>
      <c r="K154" s="36"/>
      <c r="L154" s="39"/>
      <c r="M154" s="201"/>
      <c r="N154" s="202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153</v>
      </c>
      <c r="AU154" s="17" t="s">
        <v>85</v>
      </c>
    </row>
    <row r="155" spans="1:65" s="2" customFormat="1" ht="21.75" customHeight="1">
      <c r="A155" s="34"/>
      <c r="B155" s="35"/>
      <c r="C155" s="186" t="s">
        <v>233</v>
      </c>
      <c r="D155" s="186" t="s">
        <v>148</v>
      </c>
      <c r="E155" s="187" t="s">
        <v>1237</v>
      </c>
      <c r="F155" s="188" t="s">
        <v>1238</v>
      </c>
      <c r="G155" s="189" t="s">
        <v>649</v>
      </c>
      <c r="H155" s="190">
        <v>6</v>
      </c>
      <c r="I155" s="191"/>
      <c r="J155" s="190">
        <f>ROUND(I155*H155,0)</f>
        <v>0</v>
      </c>
      <c r="K155" s="188" t="s">
        <v>1</v>
      </c>
      <c r="L155" s="39"/>
      <c r="M155" s="192" t="s">
        <v>1</v>
      </c>
      <c r="N155" s="193" t="s">
        <v>41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152</v>
      </c>
      <c r="AT155" s="196" t="s">
        <v>148</v>
      </c>
      <c r="AU155" s="196" t="s">
        <v>85</v>
      </c>
      <c r="AY155" s="17" t="s">
        <v>145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</v>
      </c>
      <c r="BK155" s="197">
        <f>ROUND(I155*H155,0)</f>
        <v>0</v>
      </c>
      <c r="BL155" s="17" t="s">
        <v>152</v>
      </c>
      <c r="BM155" s="196" t="s">
        <v>228</v>
      </c>
    </row>
    <row r="156" spans="1:65" s="2" customFormat="1" ht="11.25">
      <c r="A156" s="34"/>
      <c r="B156" s="35"/>
      <c r="C156" s="36"/>
      <c r="D156" s="198" t="s">
        <v>153</v>
      </c>
      <c r="E156" s="36"/>
      <c r="F156" s="199" t="s">
        <v>1239</v>
      </c>
      <c r="G156" s="36"/>
      <c r="H156" s="36"/>
      <c r="I156" s="200"/>
      <c r="J156" s="36"/>
      <c r="K156" s="36"/>
      <c r="L156" s="39"/>
      <c r="M156" s="201"/>
      <c r="N156" s="202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153</v>
      </c>
      <c r="AU156" s="17" t="s">
        <v>85</v>
      </c>
    </row>
    <row r="157" spans="1:65" s="2" customFormat="1" ht="16.5" customHeight="1">
      <c r="A157" s="34"/>
      <c r="B157" s="35"/>
      <c r="C157" s="186" t="s">
        <v>194</v>
      </c>
      <c r="D157" s="186" t="s">
        <v>148</v>
      </c>
      <c r="E157" s="187" t="s">
        <v>1243</v>
      </c>
      <c r="F157" s="188" t="s">
        <v>1244</v>
      </c>
      <c r="G157" s="189" t="s">
        <v>649</v>
      </c>
      <c r="H157" s="190">
        <v>1</v>
      </c>
      <c r="I157" s="191"/>
      <c r="J157" s="190">
        <f>ROUND(I157*H157,0)</f>
        <v>0</v>
      </c>
      <c r="K157" s="188" t="s">
        <v>1</v>
      </c>
      <c r="L157" s="39"/>
      <c r="M157" s="192" t="s">
        <v>1</v>
      </c>
      <c r="N157" s="193" t="s">
        <v>41</v>
      </c>
      <c r="O157" s="71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152</v>
      </c>
      <c r="AT157" s="196" t="s">
        <v>148</v>
      </c>
      <c r="AU157" s="196" t="s">
        <v>85</v>
      </c>
      <c r="AY157" s="17" t="s">
        <v>145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</v>
      </c>
      <c r="BK157" s="197">
        <f>ROUND(I157*H157,0)</f>
        <v>0</v>
      </c>
      <c r="BL157" s="17" t="s">
        <v>152</v>
      </c>
      <c r="BM157" s="196" t="s">
        <v>232</v>
      </c>
    </row>
    <row r="158" spans="1:65" s="2" customFormat="1" ht="11.25">
      <c r="A158" s="34"/>
      <c r="B158" s="35"/>
      <c r="C158" s="36"/>
      <c r="D158" s="198" t="s">
        <v>153</v>
      </c>
      <c r="E158" s="36"/>
      <c r="F158" s="199" t="s">
        <v>1244</v>
      </c>
      <c r="G158" s="36"/>
      <c r="H158" s="36"/>
      <c r="I158" s="200"/>
      <c r="J158" s="36"/>
      <c r="K158" s="36"/>
      <c r="L158" s="39"/>
      <c r="M158" s="201"/>
      <c r="N158" s="202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153</v>
      </c>
      <c r="AU158" s="17" t="s">
        <v>85</v>
      </c>
    </row>
    <row r="159" spans="1:65" s="2" customFormat="1" ht="16.5" customHeight="1">
      <c r="A159" s="34"/>
      <c r="B159" s="35"/>
      <c r="C159" s="186" t="s">
        <v>242</v>
      </c>
      <c r="D159" s="186" t="s">
        <v>148</v>
      </c>
      <c r="E159" s="187" t="s">
        <v>1245</v>
      </c>
      <c r="F159" s="188" t="s">
        <v>1246</v>
      </c>
      <c r="G159" s="189" t="s">
        <v>649</v>
      </c>
      <c r="H159" s="190">
        <v>2</v>
      </c>
      <c r="I159" s="191"/>
      <c r="J159" s="190">
        <f>ROUND(I159*H159,0)</f>
        <v>0</v>
      </c>
      <c r="K159" s="188" t="s">
        <v>1</v>
      </c>
      <c r="L159" s="39"/>
      <c r="M159" s="192" t="s">
        <v>1</v>
      </c>
      <c r="N159" s="193" t="s">
        <v>41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152</v>
      </c>
      <c r="AT159" s="196" t="s">
        <v>148</v>
      </c>
      <c r="AU159" s="196" t="s">
        <v>85</v>
      </c>
      <c r="AY159" s="17" t="s">
        <v>145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</v>
      </c>
      <c r="BK159" s="197">
        <f>ROUND(I159*H159,0)</f>
        <v>0</v>
      </c>
      <c r="BL159" s="17" t="s">
        <v>152</v>
      </c>
      <c r="BM159" s="196" t="s">
        <v>236</v>
      </c>
    </row>
    <row r="160" spans="1:65" s="2" customFormat="1" ht="11.25">
      <c r="A160" s="34"/>
      <c r="B160" s="35"/>
      <c r="C160" s="36"/>
      <c r="D160" s="198" t="s">
        <v>153</v>
      </c>
      <c r="E160" s="36"/>
      <c r="F160" s="199" t="s">
        <v>1246</v>
      </c>
      <c r="G160" s="36"/>
      <c r="H160" s="36"/>
      <c r="I160" s="200"/>
      <c r="J160" s="36"/>
      <c r="K160" s="36"/>
      <c r="L160" s="39"/>
      <c r="M160" s="201"/>
      <c r="N160" s="202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153</v>
      </c>
      <c r="AU160" s="17" t="s">
        <v>85</v>
      </c>
    </row>
    <row r="161" spans="1:65" s="2" customFormat="1" ht="24.2" customHeight="1">
      <c r="A161" s="34"/>
      <c r="B161" s="35"/>
      <c r="C161" s="186" t="s">
        <v>199</v>
      </c>
      <c r="D161" s="186" t="s">
        <v>148</v>
      </c>
      <c r="E161" s="187" t="s">
        <v>1247</v>
      </c>
      <c r="F161" s="188" t="s">
        <v>1248</v>
      </c>
      <c r="G161" s="189" t="s">
        <v>649</v>
      </c>
      <c r="H161" s="190">
        <v>30</v>
      </c>
      <c r="I161" s="191"/>
      <c r="J161" s="190">
        <f>ROUND(I161*H161,0)</f>
        <v>0</v>
      </c>
      <c r="K161" s="188" t="s">
        <v>1</v>
      </c>
      <c r="L161" s="39"/>
      <c r="M161" s="192" t="s">
        <v>1</v>
      </c>
      <c r="N161" s="193" t="s">
        <v>41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152</v>
      </c>
      <c r="AT161" s="196" t="s">
        <v>148</v>
      </c>
      <c r="AU161" s="196" t="s">
        <v>85</v>
      </c>
      <c r="AY161" s="17" t="s">
        <v>145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</v>
      </c>
      <c r="BK161" s="197">
        <f>ROUND(I161*H161,0)</f>
        <v>0</v>
      </c>
      <c r="BL161" s="17" t="s">
        <v>152</v>
      </c>
      <c r="BM161" s="196" t="s">
        <v>241</v>
      </c>
    </row>
    <row r="162" spans="1:65" s="2" customFormat="1" ht="19.5">
      <c r="A162" s="34"/>
      <c r="B162" s="35"/>
      <c r="C162" s="36"/>
      <c r="D162" s="198" t="s">
        <v>153</v>
      </c>
      <c r="E162" s="36"/>
      <c r="F162" s="199" t="s">
        <v>1248</v>
      </c>
      <c r="G162" s="36"/>
      <c r="H162" s="36"/>
      <c r="I162" s="200"/>
      <c r="J162" s="36"/>
      <c r="K162" s="36"/>
      <c r="L162" s="39"/>
      <c r="M162" s="201"/>
      <c r="N162" s="202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153</v>
      </c>
      <c r="AU162" s="17" t="s">
        <v>85</v>
      </c>
    </row>
    <row r="163" spans="1:65" s="2" customFormat="1" ht="16.5" customHeight="1">
      <c r="A163" s="34"/>
      <c r="B163" s="35"/>
      <c r="C163" s="186" t="s">
        <v>7</v>
      </c>
      <c r="D163" s="186" t="s">
        <v>148</v>
      </c>
      <c r="E163" s="187" t="s">
        <v>1249</v>
      </c>
      <c r="F163" s="188" t="s">
        <v>1250</v>
      </c>
      <c r="G163" s="189" t="s">
        <v>649</v>
      </c>
      <c r="H163" s="190">
        <v>1</v>
      </c>
      <c r="I163" s="191"/>
      <c r="J163" s="190">
        <f>ROUND(I163*H163,0)</f>
        <v>0</v>
      </c>
      <c r="K163" s="188" t="s">
        <v>1</v>
      </c>
      <c r="L163" s="39"/>
      <c r="M163" s="192" t="s">
        <v>1</v>
      </c>
      <c r="N163" s="193" t="s">
        <v>41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152</v>
      </c>
      <c r="AT163" s="196" t="s">
        <v>148</v>
      </c>
      <c r="AU163" s="196" t="s">
        <v>85</v>
      </c>
      <c r="AY163" s="17" t="s">
        <v>145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</v>
      </c>
      <c r="BK163" s="197">
        <f>ROUND(I163*H163,0)</f>
        <v>0</v>
      </c>
      <c r="BL163" s="17" t="s">
        <v>152</v>
      </c>
      <c r="BM163" s="196" t="s">
        <v>245</v>
      </c>
    </row>
    <row r="164" spans="1:65" s="2" customFormat="1" ht="11.25">
      <c r="A164" s="34"/>
      <c r="B164" s="35"/>
      <c r="C164" s="36"/>
      <c r="D164" s="198" t="s">
        <v>153</v>
      </c>
      <c r="E164" s="36"/>
      <c r="F164" s="199" t="s">
        <v>1250</v>
      </c>
      <c r="G164" s="36"/>
      <c r="H164" s="36"/>
      <c r="I164" s="200"/>
      <c r="J164" s="36"/>
      <c r="K164" s="36"/>
      <c r="L164" s="39"/>
      <c r="M164" s="234"/>
      <c r="N164" s="235"/>
      <c r="O164" s="236"/>
      <c r="P164" s="236"/>
      <c r="Q164" s="236"/>
      <c r="R164" s="236"/>
      <c r="S164" s="236"/>
      <c r="T164" s="237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153</v>
      </c>
      <c r="AU164" s="17" t="s">
        <v>85</v>
      </c>
    </row>
    <row r="165" spans="1:65" s="2" customFormat="1" ht="6.95" customHeight="1">
      <c r="A165" s="3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39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sheetProtection algorithmName="SHA-512" hashValue="iRDl7uvZ+64tyZPNHMguk6PPleNpblhb6fh3iMyQgeZXpe/ojWBtxUok0LEiPpVJRDxr0e7wXDhz239I1RaiPA==" saltValue="FoNvfyEBcjUXl1j5Bi7LYD7ujn2pE3b7dvMkmNdLV+RY/cOUDOIrxxIffWWbwJHgXEoXxuhlEC6NQSxpnfI+CQ==" spinCount="100000" sheet="1" objects="1" scenarios="1" formatColumns="0" formatRows="0" autoFilter="0"/>
  <autoFilter ref="C118:K16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213 - SO 213 Objekt 3021-...</vt:lpstr>
      <vt:lpstr>223 - SO 223 Objekt 3021-...</vt:lpstr>
      <vt:lpstr>233 - SO 233 Objekt 3021-...</vt:lpstr>
      <vt:lpstr>243 - SO 243 Objekt 3021-...</vt:lpstr>
      <vt:lpstr>253 - SO 253 Objekt 3021-...</vt:lpstr>
      <vt:lpstr>254 - SO 254 Vedlejší a o...</vt:lpstr>
      <vt:lpstr>255 - SO 255 Suterén elek...</vt:lpstr>
      <vt:lpstr>'213 - SO 213 Objekt 3021-...'!Názvy_tisku</vt:lpstr>
      <vt:lpstr>'223 - SO 223 Objekt 3021-...'!Názvy_tisku</vt:lpstr>
      <vt:lpstr>'233 - SO 233 Objekt 3021-...'!Názvy_tisku</vt:lpstr>
      <vt:lpstr>'243 - SO 243 Objekt 3021-...'!Názvy_tisku</vt:lpstr>
      <vt:lpstr>'253 - SO 253 Objekt 3021-...'!Názvy_tisku</vt:lpstr>
      <vt:lpstr>'254 - SO 254 Vedlejší a o...'!Názvy_tisku</vt:lpstr>
      <vt:lpstr>'255 - SO 255 Suterén elek...'!Názvy_tisku</vt:lpstr>
      <vt:lpstr>'Rekapitulace stavby'!Názvy_tisku</vt:lpstr>
      <vt:lpstr>'213 - SO 213 Objekt 3021-...'!Oblast_tisku</vt:lpstr>
      <vt:lpstr>'223 - SO 223 Objekt 3021-...'!Oblast_tisku</vt:lpstr>
      <vt:lpstr>'233 - SO 233 Objekt 3021-...'!Oblast_tisku</vt:lpstr>
      <vt:lpstr>'243 - SO 243 Objekt 3021-...'!Oblast_tisku</vt:lpstr>
      <vt:lpstr>'253 - SO 253 Objekt 3021-...'!Oblast_tisku</vt:lpstr>
      <vt:lpstr>'254 - SO 254 Vedlejší a o...'!Oblast_tisku</vt:lpstr>
      <vt:lpstr>'255 - SO 255 Suterén elek...'!Oblast_tisku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Core5\lukes</dc:creator>
  <cp:lastModifiedBy>Prchalová Božena Bc.</cp:lastModifiedBy>
  <dcterms:created xsi:type="dcterms:W3CDTF">2022-10-11T11:14:48Z</dcterms:created>
  <dcterms:modified xsi:type="dcterms:W3CDTF">2022-10-24T14:18:40Z</dcterms:modified>
</cp:coreProperties>
</file>